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>
    <mc:Choice Requires="x15">
      <x15ac:absPath xmlns:x15ac="http://schemas.microsoft.com/office/spreadsheetml/2010/11/ac" url="C:\Users\utmos\Desktop\★ホームページ掲載\"/>
    </mc:Choice>
  </mc:AlternateContent>
  <xr:revisionPtr revIDLastSave="0" documentId="13_ncr:1_{207ED7D0-D301-4993-9B1F-CB34BC83B406}" xr6:coauthVersionLast="47" xr6:coauthVersionMax="47" xr10:uidLastSave="{00000000-0000-0000-0000-000000000000}"/>
  <bookViews>
    <workbookView xWindow="-98" yWindow="-98" windowWidth="20715" windowHeight="13155" tabRatio="1000" activeTab="4" xr2:uid="{00000000-000D-0000-FFFF-FFFF00000000}"/>
  </bookViews>
  <sheets>
    <sheet name="０．登録フォーム" sheetId="29" r:id="rId1"/>
    <sheet name="１．団体申込書" sheetId="16" r:id="rId2"/>
    <sheet name="２．個人申込書" sheetId="11" r:id="rId3"/>
    <sheet name="３．トレーナースペース申込み" sheetId="24" r:id="rId4"/>
    <sheet name="４．外部指導者確認書（団体戦用）" sheetId="34" r:id="rId5"/>
    <sheet name="５．入場許可申請書（個人戦用）" sheetId="35" r:id="rId6"/>
    <sheet name="団体（プロ）" sheetId="30" r:id="rId7"/>
    <sheet name="個人（プロ）" sheetId="31" r:id="rId8"/>
    <sheet name="（男子団体）" sheetId="18" state="hidden" r:id="rId9"/>
    <sheet name="（女子団体）" sheetId="23" state="hidden" r:id="rId10"/>
    <sheet name="（個人男単）" sheetId="20" state="hidden" r:id="rId11"/>
    <sheet name="（個人女単）" sheetId="25" state="hidden" r:id="rId12"/>
    <sheet name="（個人男複）" sheetId="27" state="hidden" r:id="rId13"/>
    <sheet name="（個人女複）" sheetId="28" state="hidden" r:id="rId14"/>
    <sheet name="Sheet1" sheetId="17" state="hidden" r:id="rId15"/>
  </sheets>
  <definedNames>
    <definedName name="_xlnm.Print_Area" localSheetId="1">'１．団体申込書'!$A$1:$L$47</definedName>
    <definedName name="_xlnm.Print_Area" localSheetId="2">'２．個人申込書'!$A$1:$N$59</definedName>
    <definedName name="_xlnm.Print_Area" localSheetId="3">'３．トレーナースペース申込み'!$A$5:$B$25</definedName>
    <definedName name="_xlnm.Print_Area" localSheetId="4">'４．外部指導者確認書（団体戦用）'!$A$1:$F$23</definedName>
    <definedName name="_xlnm.Print_Area" localSheetId="5">'５．入場許可申請書（個人戦用）'!$A$1:$L$31</definedName>
    <definedName name="マネージャー">Sheet1!$C$1:$C$3</definedName>
    <definedName name="引率者の身分">Sheet1!$E$1:$E$4</definedName>
    <definedName name="順位">Sheet1!$B$1:$B$6</definedName>
    <definedName name="都道府県名">Sheet1!$A$1:$A$47</definedName>
  </definedNames>
  <calcPr calcId="191029"/>
</workbook>
</file>

<file path=xl/sharedStrings.xml><?xml version="1.0" encoding="utf-8"?>
<sst xmlns="http://schemas.openxmlformats.org/spreadsheetml/2006/main" count="1091" uniqueCount="395">
  <si>
    <t>〒</t>
  </si>
  <si>
    <t>TEL</t>
  </si>
  <si>
    <t>FAX</t>
  </si>
  <si>
    <t>番号</t>
    <rPh sb="0" eb="2">
      <t>バンゴウ</t>
    </rPh>
    <phoneticPr fontId="3"/>
  </si>
  <si>
    <t>学年</t>
    <rPh sb="0" eb="2">
      <t>ガクネン</t>
    </rPh>
    <phoneticPr fontId="3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</si>
  <si>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3"/>
  </si>
  <si>
    <t>選　手　氏　名</t>
  </si>
  <si>
    <t>ブロック順位</t>
    <rPh sb="4" eb="6">
      <t>ジュンイ</t>
    </rPh>
    <phoneticPr fontId="4"/>
  </si>
  <si>
    <t>マネージャー（教員）</t>
    <rPh sb="7" eb="9">
      <t>キョウイン</t>
    </rPh>
    <phoneticPr fontId="4"/>
  </si>
  <si>
    <t>マネージャー（生徒）</t>
    <rPh sb="7" eb="9">
      <t>セイト</t>
    </rPh>
    <phoneticPr fontId="4"/>
  </si>
  <si>
    <t>外部指導者（コーチ）</t>
    <rPh sb="0" eb="2">
      <t>ガイブ</t>
    </rPh>
    <rPh sb="2" eb="5">
      <t>シドウシャ</t>
    </rPh>
    <phoneticPr fontId="4"/>
  </si>
  <si>
    <t>　上記の者は、本競技大会の参加申し込みに際し、大会要項に記載の内容を確認し同意を得ています。又、宿泊については、宿泊要項を厳守し申し込みます。</t>
    <rPh sb="1" eb="3">
      <t>ジョウキ</t>
    </rPh>
    <rPh sb="4" eb="5">
      <t>モノ</t>
    </rPh>
    <rPh sb="7" eb="8">
      <t>ホン</t>
    </rPh>
    <rPh sb="8" eb="10">
      <t>キョウギ</t>
    </rPh>
    <rPh sb="10" eb="12">
      <t>タイカイ</t>
    </rPh>
    <rPh sb="13" eb="15">
      <t>サンカ</t>
    </rPh>
    <rPh sb="15" eb="16">
      <t>モウ</t>
    </rPh>
    <rPh sb="17" eb="18">
      <t>コ</t>
    </rPh>
    <rPh sb="20" eb="21">
      <t>サイ</t>
    </rPh>
    <rPh sb="23" eb="25">
      <t>タイカイ</t>
    </rPh>
    <rPh sb="25" eb="27">
      <t>ヨウコウ</t>
    </rPh>
    <rPh sb="28" eb="30">
      <t>キサイ</t>
    </rPh>
    <rPh sb="31" eb="33">
      <t>ナイヨウ</t>
    </rPh>
    <rPh sb="34" eb="36">
      <t>カクニン</t>
    </rPh>
    <rPh sb="37" eb="39">
      <t>ドウイ</t>
    </rPh>
    <rPh sb="40" eb="41">
      <t>エ</t>
    </rPh>
    <rPh sb="46" eb="47">
      <t>マタ</t>
    </rPh>
    <rPh sb="48" eb="50">
      <t>シュクハク</t>
    </rPh>
    <rPh sb="56" eb="58">
      <t>シュクハク</t>
    </rPh>
    <rPh sb="58" eb="60">
      <t>ヨウコウ</t>
    </rPh>
    <rPh sb="61" eb="63">
      <t>ゲンシュ</t>
    </rPh>
    <rPh sb="64" eb="65">
      <t>モウ</t>
    </rPh>
    <rPh sb="66" eb="67">
      <t>コ</t>
    </rPh>
    <phoneticPr fontId="3"/>
  </si>
  <si>
    <t>　上記の者は、本競技大会の参加申し込みに際し、大会要項に記載の内容を確認し同意を得ています。又、宿泊については、宿泊要項を厳守し申し込みます。</t>
    <rPh sb="1" eb="3">
      <t>ジョウキ</t>
    </rPh>
    <rPh sb="4" eb="5">
      <t>モノ</t>
    </rPh>
    <rPh sb="7" eb="8">
      <t>ホン</t>
    </rPh>
    <rPh sb="8" eb="10">
      <t>キョウギ</t>
    </rPh>
    <rPh sb="10" eb="12">
      <t>タイカイ</t>
    </rPh>
    <rPh sb="13" eb="15">
      <t>サンカ</t>
    </rPh>
    <rPh sb="15" eb="16">
      <t>モウ</t>
    </rPh>
    <rPh sb="17" eb="18">
      <t>コ</t>
    </rPh>
    <rPh sb="20" eb="21">
      <t>サイ</t>
    </rPh>
    <rPh sb="23" eb="25">
      <t>タイカイ</t>
    </rPh>
    <rPh sb="25" eb="27">
      <t>ヨウコウ</t>
    </rPh>
    <rPh sb="28" eb="30">
      <t>キサイ</t>
    </rPh>
    <rPh sb="31" eb="33">
      <t>ナイヨウ</t>
    </rPh>
    <rPh sb="34" eb="36">
      <t>カクニン</t>
    </rPh>
    <rPh sb="37" eb="39">
      <t>ドウイ</t>
    </rPh>
    <rPh sb="40" eb="41">
      <t>エ</t>
    </rPh>
    <phoneticPr fontId="3"/>
  </si>
  <si>
    <t>ふりがな</t>
    <phoneticPr fontId="4"/>
  </si>
  <si>
    <t>学　校　名</t>
    <rPh sb="0" eb="1">
      <t>ガク</t>
    </rPh>
    <rPh sb="2" eb="3">
      <t>コウ</t>
    </rPh>
    <rPh sb="4" eb="5">
      <t>メイ</t>
    </rPh>
    <phoneticPr fontId="3"/>
  </si>
  <si>
    <t>連　絡　先</t>
    <phoneticPr fontId="4"/>
  </si>
  <si>
    <t>校　　　長</t>
    <phoneticPr fontId="4"/>
  </si>
  <si>
    <t>教　　　員</t>
    <phoneticPr fontId="4"/>
  </si>
  <si>
    <t>E-mail</t>
    <phoneticPr fontId="4"/>
  </si>
  <si>
    <t>ふ　り　が　な</t>
    <phoneticPr fontId="4"/>
  </si>
  <si>
    <t>ふ　り　が　な</t>
    <phoneticPr fontId="5"/>
  </si>
  <si>
    <t>ふ り が な</t>
    <phoneticPr fontId="5"/>
  </si>
  <si>
    <t>部活動指導員</t>
    <rPh sb="0" eb="3">
      <t>ブカツドウ</t>
    </rPh>
    <rPh sb="3" eb="6">
      <t>シドウイン</t>
    </rPh>
    <phoneticPr fontId="4"/>
  </si>
  <si>
    <t>外部指導者</t>
    <phoneticPr fontId="5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</si>
  <si>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</si>
  <si>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</si>
  <si>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</si>
  <si>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</si>
  <si>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</si>
  <si>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</si>
  <si>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</si>
  <si>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</si>
  <si>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</si>
  <si>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</si>
  <si>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</si>
  <si>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</si>
  <si>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</si>
  <si>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</si>
  <si>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</si>
  <si>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</si>
  <si>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</si>
  <si>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</si>
  <si>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</si>
  <si>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</si>
  <si>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</si>
  <si>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</si>
  <si>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</si>
  <si>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</si>
  <si>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</si>
  <si>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</si>
  <si>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</si>
  <si>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</si>
  <si>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</si>
  <si>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</si>
  <si>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</si>
  <si>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</si>
  <si>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</si>
  <si>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</si>
  <si>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</si>
  <si>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</si>
  <si>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</si>
  <si>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</si>
  <si>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</si>
  <si>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</si>
  <si>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</si>
  <si>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</si>
  <si>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</si>
  <si>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</si>
  <si>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</si>
  <si>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</si>
  <si>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北海道</t>
    <phoneticPr fontId="5"/>
  </si>
  <si>
    <t>北海道</t>
    <rPh sb="0" eb="3">
      <t>ホッカイドウ</t>
    </rPh>
    <phoneticPr fontId="5"/>
  </si>
  <si>
    <t>東北</t>
    <rPh sb="0" eb="2">
      <t>トウホク</t>
    </rPh>
    <phoneticPr fontId="5"/>
  </si>
  <si>
    <t>関東</t>
    <rPh sb="0" eb="2">
      <t>カントウ</t>
    </rPh>
    <phoneticPr fontId="5"/>
  </si>
  <si>
    <t>北信越</t>
    <rPh sb="0" eb="3">
      <t>ホクシンエツ</t>
    </rPh>
    <phoneticPr fontId="5"/>
  </si>
  <si>
    <t>東海</t>
    <rPh sb="0" eb="2">
      <t>トウカイ</t>
    </rPh>
    <phoneticPr fontId="5"/>
  </si>
  <si>
    <t>近畿</t>
    <rPh sb="0" eb="2">
      <t>キンキ</t>
    </rPh>
    <phoneticPr fontId="5"/>
  </si>
  <si>
    <t>中国</t>
    <rPh sb="0" eb="2">
      <t>チュウゴク</t>
    </rPh>
    <phoneticPr fontId="5"/>
  </si>
  <si>
    <t>四国</t>
    <rPh sb="0" eb="2">
      <t>シコク</t>
    </rPh>
    <phoneticPr fontId="5"/>
  </si>
  <si>
    <t>九州</t>
    <rPh sb="0" eb="2">
      <t>キュウシュウ</t>
    </rPh>
    <phoneticPr fontId="5"/>
  </si>
  <si>
    <t>監督</t>
    <rPh sb="0" eb="2">
      <t>カントク</t>
    </rPh>
    <phoneticPr fontId="5"/>
  </si>
  <si>
    <t>入場許可申請者</t>
    <rPh sb="0" eb="2">
      <t>ニュウジョウ</t>
    </rPh>
    <rPh sb="2" eb="4">
      <t>キョカ</t>
    </rPh>
    <rPh sb="4" eb="6">
      <t>シンセイ</t>
    </rPh>
    <rPh sb="6" eb="7">
      <t>シャ</t>
    </rPh>
    <phoneticPr fontId="3"/>
  </si>
  <si>
    <t>監 督 氏 名</t>
    <rPh sb="0" eb="1">
      <t>カン</t>
    </rPh>
    <rPh sb="2" eb="3">
      <t>ヨシ</t>
    </rPh>
    <rPh sb="4" eb="5">
      <t>シ</t>
    </rPh>
    <rPh sb="6" eb="7">
      <t>メイ</t>
    </rPh>
    <phoneticPr fontId="3"/>
  </si>
  <si>
    <t>選 手 氏 名</t>
    <rPh sb="0" eb="1">
      <t>セン</t>
    </rPh>
    <rPh sb="2" eb="3">
      <t>テ</t>
    </rPh>
    <rPh sb="4" eb="5">
      <t>シ</t>
    </rPh>
    <rPh sb="6" eb="7">
      <t>メイ</t>
    </rPh>
    <phoneticPr fontId="3"/>
  </si>
  <si>
    <t>都道府県</t>
    <rPh sb="0" eb="4">
      <t>トドウフケン</t>
    </rPh>
    <phoneticPr fontId="3"/>
  </si>
  <si>
    <t>順位</t>
    <rPh sb="0" eb="2">
      <t>ジュンイ</t>
    </rPh>
    <phoneticPr fontId="3"/>
  </si>
  <si>
    <t>ブロック</t>
    <phoneticPr fontId="5"/>
  </si>
  <si>
    <t>トレーナースペース　使用申込書</t>
    <rPh sb="10" eb="15">
      <t>シヨウモウシコミショ</t>
    </rPh>
    <phoneticPr fontId="5"/>
  </si>
  <si>
    <t>中学校名</t>
    <phoneticPr fontId="5"/>
  </si>
  <si>
    <t>監督名</t>
    <phoneticPr fontId="5"/>
  </si>
  <si>
    <t>都道府県名</t>
    <rPh sb="0" eb="5">
      <t>トドウフケンメイ</t>
    </rPh>
    <phoneticPr fontId="5"/>
  </si>
  <si>
    <t>学校名</t>
    <rPh sb="0" eb="3">
      <t>ガッコウメイ</t>
    </rPh>
    <phoneticPr fontId="5"/>
  </si>
  <si>
    <t>ふりがな</t>
    <phoneticPr fontId="5"/>
  </si>
  <si>
    <t>半角入力　例：351-0013</t>
    <rPh sb="0" eb="4">
      <t>ハンカクニュウリョク</t>
    </rPh>
    <rPh sb="5" eb="6">
      <t>レイ</t>
    </rPh>
    <phoneticPr fontId="5"/>
  </si>
  <si>
    <t>半角入力　例：048-461-0076</t>
    <rPh sb="0" eb="4">
      <t>ハンカクニュウリョク</t>
    </rPh>
    <rPh sb="5" eb="6">
      <t>レイ</t>
    </rPh>
    <phoneticPr fontId="5"/>
  </si>
  <si>
    <t>半角入力　例：048-461-4741</t>
    <rPh sb="0" eb="4">
      <t>ハンカクニュウリョク</t>
    </rPh>
    <rPh sb="5" eb="6">
      <t>レイ</t>
    </rPh>
    <phoneticPr fontId="5"/>
  </si>
  <si>
    <t xml:space="preserve">    ←セルから選択してください</t>
    <rPh sb="9" eb="11">
      <t>センタク</t>
    </rPh>
    <phoneticPr fontId="5"/>
  </si>
  <si>
    <t>姓と名の間に全角スペースを入れてください</t>
    <rPh sb="0" eb="1">
      <t>セイ</t>
    </rPh>
    <rPh sb="2" eb="3">
      <t>ナ</t>
    </rPh>
    <rPh sb="4" eb="5">
      <t>アイダ</t>
    </rPh>
    <rPh sb="6" eb="8">
      <t>ゼンカク</t>
    </rPh>
    <rPh sb="13" eb="14">
      <t>イ</t>
    </rPh>
    <phoneticPr fontId="5"/>
  </si>
  <si>
    <t>○</t>
    <phoneticPr fontId="5"/>
  </si>
  <si>
    <t>半角入力</t>
    <rPh sb="0" eb="4">
      <t>ハンカクニュウリョク</t>
    </rPh>
    <phoneticPr fontId="5"/>
  </si>
  <si>
    <t>ブロック順位</t>
    <rPh sb="4" eb="6">
      <t>ジュンイ</t>
    </rPh>
    <phoneticPr fontId="5"/>
  </si>
  <si>
    <t>選手情報</t>
    <rPh sb="0" eb="4">
      <t>センシュジョウホウ</t>
    </rPh>
    <phoneticPr fontId="5"/>
  </si>
  <si>
    <t>団体戦１</t>
    <rPh sb="0" eb="3">
      <t>ダンタイセン</t>
    </rPh>
    <phoneticPr fontId="5"/>
  </si>
  <si>
    <t>団体戦２</t>
    <rPh sb="0" eb="3">
      <t>ダンタイセン</t>
    </rPh>
    <phoneticPr fontId="5"/>
  </si>
  <si>
    <t>団体戦３</t>
    <rPh sb="0" eb="3">
      <t>ダンタイセン</t>
    </rPh>
    <phoneticPr fontId="5"/>
  </si>
  <si>
    <t>団体戦４</t>
    <rPh sb="0" eb="3">
      <t>ダンタイセン</t>
    </rPh>
    <phoneticPr fontId="5"/>
  </si>
  <si>
    <t>団体戦５</t>
    <rPh sb="0" eb="3">
      <t>ダンタイセン</t>
    </rPh>
    <phoneticPr fontId="5"/>
  </si>
  <si>
    <t>団体戦６</t>
    <rPh sb="0" eb="3">
      <t>ダンタイセン</t>
    </rPh>
    <phoneticPr fontId="5"/>
  </si>
  <si>
    <t>団体戦７</t>
    <rPh sb="0" eb="3">
      <t>ダンタイセン</t>
    </rPh>
    <phoneticPr fontId="5"/>
  </si>
  <si>
    <t>半角数字</t>
    <rPh sb="0" eb="2">
      <t>ハンカク</t>
    </rPh>
    <rPh sb="2" eb="4">
      <t>スウジ</t>
    </rPh>
    <phoneticPr fontId="5"/>
  </si>
  <si>
    <t>性別</t>
    <rPh sb="0" eb="2">
      <t>セイベツ</t>
    </rPh>
    <phoneticPr fontId="5"/>
  </si>
  <si>
    <t>男子</t>
    <rPh sb="0" eb="2">
      <t>ダンシ</t>
    </rPh>
    <phoneticPr fontId="5"/>
  </si>
  <si>
    <t>女子</t>
    <rPh sb="0" eb="2">
      <t>ジョシ</t>
    </rPh>
    <phoneticPr fontId="5"/>
  </si>
  <si>
    <t>＜団体戦＞</t>
    <rPh sb="1" eb="4">
      <t>ダンタイセン</t>
    </rPh>
    <phoneticPr fontId="5"/>
  </si>
  <si>
    <t>申し込み日付</t>
    <rPh sb="0" eb="1">
      <t>モウ</t>
    </rPh>
    <rPh sb="2" eb="3">
      <t>コ</t>
    </rPh>
    <rPh sb="4" eb="6">
      <t>ヒヅケ</t>
    </rPh>
    <phoneticPr fontId="5"/>
  </si>
  <si>
    <t>＜個人戦＞</t>
    <rPh sb="1" eb="4">
      <t>コジンセン</t>
    </rPh>
    <phoneticPr fontId="5"/>
  </si>
  <si>
    <t>東北</t>
    <rPh sb="0" eb="2">
      <t>トウホク</t>
    </rPh>
    <phoneticPr fontId="5"/>
  </si>
  <si>
    <t>関東</t>
    <rPh sb="0" eb="2">
      <t>カントウ</t>
    </rPh>
    <phoneticPr fontId="5"/>
  </si>
  <si>
    <t>埼玉県</t>
    <rPh sb="0" eb="2">
      <t>カントウ</t>
    </rPh>
    <phoneticPr fontId="5"/>
  </si>
  <si>
    <t>近畿</t>
    <rPh sb="0" eb="2">
      <t>キンキ</t>
    </rPh>
    <phoneticPr fontId="5"/>
  </si>
  <si>
    <t>部活動指導員</t>
    <rPh sb="0" eb="6">
      <t>ブカツドウシドウイン</t>
    </rPh>
    <phoneticPr fontId="5"/>
  </si>
  <si>
    <t>入場許可申請者</t>
    <rPh sb="0" eb="7">
      <t>ニュウジョウキョカシンセイシャ</t>
    </rPh>
    <phoneticPr fontId="5"/>
  </si>
  <si>
    <t>＜シングルス＞</t>
    <phoneticPr fontId="5"/>
  </si>
  <si>
    <t>単１</t>
    <rPh sb="0" eb="1">
      <t>タン</t>
    </rPh>
    <phoneticPr fontId="5"/>
  </si>
  <si>
    <t>単２</t>
    <rPh sb="0" eb="1">
      <t>タン</t>
    </rPh>
    <phoneticPr fontId="5"/>
  </si>
  <si>
    <t>単３</t>
    <rPh sb="0" eb="1">
      <t>タン</t>
    </rPh>
    <phoneticPr fontId="5"/>
  </si>
  <si>
    <t>単４</t>
    <rPh sb="0" eb="1">
      <t>タン</t>
    </rPh>
    <phoneticPr fontId="5"/>
  </si>
  <si>
    <t>＜ダブルス＞</t>
    <phoneticPr fontId="5"/>
  </si>
  <si>
    <t>複１</t>
    <rPh sb="0" eb="1">
      <t>フク</t>
    </rPh>
    <phoneticPr fontId="5"/>
  </si>
  <si>
    <t>複２</t>
    <rPh sb="0" eb="1">
      <t>フク</t>
    </rPh>
    <phoneticPr fontId="5"/>
  </si>
  <si>
    <t>複３</t>
    <rPh sb="0" eb="1">
      <t>フク</t>
    </rPh>
    <phoneticPr fontId="5"/>
  </si>
  <si>
    <t>複４</t>
    <rPh sb="0" eb="1">
      <t>フク</t>
    </rPh>
    <phoneticPr fontId="5"/>
  </si>
  <si>
    <t>＊希望しない学校は、提出の必要はありません。</t>
    <rPh sb="1" eb="3">
      <t>キボウ</t>
    </rPh>
    <rPh sb="6" eb="8">
      <t>ガッコウ</t>
    </rPh>
    <rPh sb="10" eb="12">
      <t>テイシュツ</t>
    </rPh>
    <rPh sb="13" eb="15">
      <t>ヒツヨウ</t>
    </rPh>
    <phoneticPr fontId="5"/>
  </si>
  <si>
    <t>　※トレーナースペースの使用希望の有無</t>
    <rPh sb="12" eb="16">
      <t>シヨウキボウ</t>
    </rPh>
    <rPh sb="17" eb="19">
      <t>ウム</t>
    </rPh>
    <phoneticPr fontId="5"/>
  </si>
  <si>
    <t>＊希望する学校は、登録フォームの使用希望の欄に〇を入力して、仮申込みのメールにて申し込んでください。なお、正式な申込書送付の際には、プリントアウトして、他の申込書と一緒に送付してください。</t>
    <rPh sb="1" eb="3">
      <t>キボウ</t>
    </rPh>
    <rPh sb="5" eb="7">
      <t>ガッコウ</t>
    </rPh>
    <rPh sb="9" eb="11">
      <t>トウロク</t>
    </rPh>
    <rPh sb="16" eb="20">
      <t>シヨウキボウ</t>
    </rPh>
    <rPh sb="21" eb="22">
      <t>ラン</t>
    </rPh>
    <rPh sb="23" eb="27">
      <t>マルヲニュウリョク</t>
    </rPh>
    <rPh sb="30" eb="32">
      <t>カリモウ</t>
    </rPh>
    <rPh sb="32" eb="33">
      <t>コ</t>
    </rPh>
    <rPh sb="40" eb="41">
      <t>モウ</t>
    </rPh>
    <rPh sb="42" eb="43">
      <t>コ</t>
    </rPh>
    <rPh sb="53" eb="55">
      <t>セイシキ</t>
    </rPh>
    <rPh sb="56" eb="59">
      <t>モウシコミショ</t>
    </rPh>
    <rPh sb="59" eb="61">
      <t>ソウフ</t>
    </rPh>
    <rPh sb="62" eb="63">
      <t>サイ</t>
    </rPh>
    <rPh sb="76" eb="77">
      <t>タ</t>
    </rPh>
    <rPh sb="78" eb="81">
      <t>モウシコミショ</t>
    </rPh>
    <rPh sb="82" eb="84">
      <t>イッショ</t>
    </rPh>
    <rPh sb="85" eb="87">
      <t>ソウフ</t>
    </rPh>
    <phoneticPr fontId="5"/>
  </si>
  <si>
    <t>個人戦シングルス</t>
    <rPh sb="0" eb="3">
      <t>コジンセン</t>
    </rPh>
    <phoneticPr fontId="5"/>
  </si>
  <si>
    <t>順位</t>
    <rPh sb="0" eb="2">
      <t>ジュンイ</t>
    </rPh>
    <phoneticPr fontId="5"/>
  </si>
  <si>
    <t>都道府県</t>
    <rPh sb="0" eb="4">
      <t>トドウフケン</t>
    </rPh>
    <phoneticPr fontId="5"/>
  </si>
  <si>
    <t>選手氏名</t>
    <rPh sb="0" eb="4">
      <t>センシュシメイ</t>
    </rPh>
    <phoneticPr fontId="5"/>
  </si>
  <si>
    <t>学年</t>
    <rPh sb="0" eb="2">
      <t>ガクネン</t>
    </rPh>
    <phoneticPr fontId="5"/>
  </si>
  <si>
    <t>監督氏名</t>
    <rPh sb="0" eb="4">
      <t>カントクシメイ</t>
    </rPh>
    <phoneticPr fontId="5"/>
  </si>
  <si>
    <t>個人戦ダブルス</t>
    <rPh sb="0" eb="3">
      <t>コジンセン</t>
    </rPh>
    <phoneticPr fontId="5"/>
  </si>
  <si>
    <t>選手１</t>
    <rPh sb="0" eb="2">
      <t>センシュ</t>
    </rPh>
    <phoneticPr fontId="17"/>
  </si>
  <si>
    <t>選手２</t>
    <rPh sb="0" eb="2">
      <t>センシュ</t>
    </rPh>
    <phoneticPr fontId="17"/>
  </si>
  <si>
    <t>選手３</t>
    <rPh sb="0" eb="2">
      <t>センシュ</t>
    </rPh>
    <phoneticPr fontId="17"/>
  </si>
  <si>
    <t>選手４</t>
    <rPh sb="0" eb="2">
      <t>センシュ</t>
    </rPh>
    <phoneticPr fontId="17"/>
  </si>
  <si>
    <t>選手５</t>
    <rPh sb="0" eb="2">
      <t>センシュ</t>
    </rPh>
    <phoneticPr fontId="17"/>
  </si>
  <si>
    <t>マネージャー(教員)</t>
    <rPh sb="7" eb="9">
      <t>キョウイン</t>
    </rPh>
    <phoneticPr fontId="5"/>
  </si>
  <si>
    <t>マネージャー(生徒)</t>
    <rPh sb="7" eb="9">
      <t>セイト</t>
    </rPh>
    <phoneticPr fontId="5"/>
  </si>
  <si>
    <t>外部指導者(コーチ)</t>
    <rPh sb="0" eb="5">
      <t>ガイブシドウシャ</t>
    </rPh>
    <phoneticPr fontId="5"/>
  </si>
  <si>
    <t>ブロック名</t>
    <rPh sb="4" eb="5">
      <t>メイ</t>
    </rPh>
    <phoneticPr fontId="5"/>
  </si>
  <si>
    <t>種　　目</t>
    <rPh sb="0" eb="1">
      <t>タネ</t>
    </rPh>
    <rPh sb="3" eb="4">
      <t>メ</t>
    </rPh>
    <phoneticPr fontId="5"/>
  </si>
  <si>
    <t>氏　　名</t>
    <rPh sb="0" eb="1">
      <t>ウジ</t>
    </rPh>
    <rPh sb="3" eb="4">
      <t>ナ</t>
    </rPh>
    <phoneticPr fontId="5"/>
  </si>
  <si>
    <t>性　　別</t>
    <rPh sb="0" eb="1">
      <t>セイ</t>
    </rPh>
    <rPh sb="3" eb="4">
      <t>ベツ</t>
    </rPh>
    <phoneticPr fontId="5"/>
  </si>
  <si>
    <t>学校との
関わり</t>
    <rPh sb="0" eb="2">
      <t>ガッコウ</t>
    </rPh>
    <rPh sb="5" eb="6">
      <t>カカ</t>
    </rPh>
    <phoneticPr fontId="5"/>
  </si>
  <si>
    <t>年　齢</t>
    <rPh sb="0" eb="1">
      <t>トシ</t>
    </rPh>
    <rPh sb="2" eb="3">
      <t>トシ</t>
    </rPh>
    <phoneticPr fontId="5"/>
  </si>
  <si>
    <t xml:space="preserve"> ※ 個人戦のみ出場の場合，提出する必要はありません。
 ※ 外部指導者(コーチ)確認書の提出で，個人戦のコーチ席に入ることができます。</t>
    <phoneticPr fontId="5"/>
  </si>
  <si>
    <t>年　　齢</t>
    <rPh sb="0" eb="1">
      <t>トシ</t>
    </rPh>
    <rPh sb="3" eb="4">
      <t>トシ</t>
    </rPh>
    <phoneticPr fontId="5"/>
  </si>
  <si>
    <t>選手との関係</t>
    <rPh sb="0" eb="2">
      <t>センシュ</t>
    </rPh>
    <rPh sb="4" eb="6">
      <t>カンケイ</t>
    </rPh>
    <phoneticPr fontId="5"/>
  </si>
  <si>
    <t>出場種目</t>
    <rPh sb="0" eb="4">
      <t>シュツジョウシュモク</t>
    </rPh>
    <phoneticPr fontId="5"/>
  </si>
  <si>
    <t>位　←半角数字</t>
    <rPh sb="0" eb="1">
      <t>イ</t>
    </rPh>
    <rPh sb="3" eb="7">
      <t>ハンカクスウジ</t>
    </rPh>
    <phoneticPr fontId="5"/>
  </si>
  <si>
    <t>江東区立結ヶ星中学校</t>
    <rPh sb="0" eb="4">
      <t>コウトウクリツ</t>
    </rPh>
    <rPh sb="4" eb="5">
      <t>ユイ</t>
    </rPh>
    <rPh sb="6" eb="7">
      <t>ホシ</t>
    </rPh>
    <rPh sb="7" eb="10">
      <t>チュウガッコウ</t>
    </rPh>
    <phoneticPr fontId="5"/>
  </si>
  <si>
    <t>03-5530-****</t>
  </si>
  <si>
    <t>横浜　三南斗</t>
    <rPh sb="0" eb="2">
      <t>ヨコハマ</t>
    </rPh>
    <rPh sb="3" eb="4">
      <t>サン</t>
    </rPh>
    <rPh sb="4" eb="5">
      <t>ナ</t>
    </rPh>
    <rPh sb="5" eb="6">
      <t>ト</t>
    </rPh>
    <phoneticPr fontId="5"/>
  </si>
  <si>
    <t>○</t>
  </si>
  <si>
    <t>大阪　ハルカ</t>
    <rPh sb="0" eb="2">
      <t>オオサカ</t>
    </rPh>
    <phoneticPr fontId="5"/>
  </si>
  <si>
    <t>江東区教育委員会</t>
    <rPh sb="0" eb="8">
      <t>コウトウクキョウイクイインカイ</t>
    </rPh>
    <phoneticPr fontId="5"/>
  </si>
  <si>
    <t>名古屋　熱太</t>
    <rPh sb="0" eb="3">
      <t>ナゴヤ</t>
    </rPh>
    <rPh sb="4" eb="5">
      <t>ネツ</t>
    </rPh>
    <rPh sb="5" eb="6">
      <t>タ</t>
    </rPh>
    <phoneticPr fontId="5"/>
  </si>
  <si>
    <t>本校保護者</t>
    <rPh sb="0" eb="2">
      <t>ホンコウ</t>
    </rPh>
    <rPh sb="2" eb="5">
      <t>ホゴシャ</t>
    </rPh>
    <phoneticPr fontId="5"/>
  </si>
  <si>
    <t>浦和　朝霞</t>
    <rPh sb="0" eb="2">
      <t>ウラワ</t>
    </rPh>
    <rPh sb="3" eb="5">
      <t>アサカ</t>
    </rPh>
    <phoneticPr fontId="5"/>
  </si>
  <si>
    <t>千葉　九十九</t>
    <rPh sb="0" eb="2">
      <t>チバ</t>
    </rPh>
    <rPh sb="3" eb="6">
      <t>ツクモ</t>
    </rPh>
    <phoneticPr fontId="5"/>
  </si>
  <si>
    <t>神戸　有馬</t>
    <rPh sb="0" eb="2">
      <t>コウベ</t>
    </rPh>
    <rPh sb="3" eb="5">
      <t>アリマ</t>
    </rPh>
    <phoneticPr fontId="5"/>
  </si>
  <si>
    <t>札幌　旭</t>
    <rPh sb="0" eb="2">
      <t>サッポロ</t>
    </rPh>
    <rPh sb="3" eb="4">
      <t>アサヒ</t>
    </rPh>
    <phoneticPr fontId="5"/>
  </si>
  <si>
    <t>博多　明子</t>
    <rPh sb="0" eb="2">
      <t>ハカタ</t>
    </rPh>
    <rPh sb="3" eb="5">
      <t>アキコ</t>
    </rPh>
    <phoneticPr fontId="5"/>
  </si>
  <si>
    <t>静岡　山葵</t>
    <rPh sb="0" eb="2">
      <t>シズオカ</t>
    </rPh>
    <rPh sb="3" eb="5">
      <t>ワサビ</t>
    </rPh>
    <phoneticPr fontId="5"/>
  </si>
  <si>
    <t>水戸　梅里</t>
    <rPh sb="0" eb="2">
      <t>ミト</t>
    </rPh>
    <rPh sb="3" eb="5">
      <t>バイリ</t>
    </rPh>
    <phoneticPr fontId="5"/>
  </si>
  <si>
    <t>本校生徒</t>
    <rPh sb="0" eb="4">
      <t>ホンコウセイト</t>
    </rPh>
    <phoneticPr fontId="5"/>
  </si>
  <si>
    <t>広島　紅葉</t>
    <rPh sb="0" eb="2">
      <t>ヒロシマ</t>
    </rPh>
    <rPh sb="3" eb="5">
      <t>モミジ</t>
    </rPh>
    <phoneticPr fontId="5"/>
  </si>
  <si>
    <t>京都　清水</t>
    <rPh sb="0" eb="2">
      <t>キョウト</t>
    </rPh>
    <rPh sb="3" eb="5">
      <t>シミズ</t>
    </rPh>
    <phoneticPr fontId="5"/>
  </si>
  <si>
    <t>仙台　青葉</t>
    <rPh sb="0" eb="2">
      <t>センダイ</t>
    </rPh>
    <rPh sb="3" eb="5">
      <t>アオバ</t>
    </rPh>
    <phoneticPr fontId="5"/>
  </si>
  <si>
    <t>新潟　朱鷺</t>
    <rPh sb="0" eb="2">
      <t>ニイガタ</t>
    </rPh>
    <rPh sb="3" eb="5">
      <t>トキ</t>
    </rPh>
    <phoneticPr fontId="5"/>
  </si>
  <si>
    <t>長野　諏訪子</t>
    <rPh sb="0" eb="2">
      <t>ナガノ</t>
    </rPh>
    <rPh sb="3" eb="6">
      <t>スワコ</t>
    </rPh>
    <phoneticPr fontId="5"/>
  </si>
  <si>
    <t>岐阜　長良</t>
    <rPh sb="0" eb="2">
      <t>ギフ</t>
    </rPh>
    <rPh sb="3" eb="5">
      <t>ナガラ</t>
    </rPh>
    <phoneticPr fontId="5"/>
  </si>
  <si>
    <t>前橋　榛名</t>
    <rPh sb="0" eb="2">
      <t>マエバシ</t>
    </rPh>
    <rPh sb="3" eb="5">
      <t>ハルナ</t>
    </rPh>
    <phoneticPr fontId="5"/>
  </si>
  <si>
    <t>宇都宮　苺</t>
    <rPh sb="0" eb="3">
      <t>ウツノミヤ</t>
    </rPh>
    <rPh sb="4" eb="5">
      <t>イチゴ</t>
    </rPh>
    <phoneticPr fontId="5"/>
  </si>
  <si>
    <t>岡山　桃子</t>
    <rPh sb="0" eb="2">
      <t>オカヤマ</t>
    </rPh>
    <rPh sb="3" eb="5">
      <t>モモコ</t>
    </rPh>
    <phoneticPr fontId="5"/>
  </si>
  <si>
    <t>福島　喜多</t>
    <rPh sb="0" eb="2">
      <t>フクシマ</t>
    </rPh>
    <rPh sb="3" eb="5">
      <t>キタ</t>
    </rPh>
    <phoneticPr fontId="5"/>
  </si>
  <si>
    <t>津　鈴鹿</t>
    <rPh sb="0" eb="1">
      <t>ツ</t>
    </rPh>
    <rPh sb="2" eb="4">
      <t>スズカ</t>
    </rPh>
    <phoneticPr fontId="5"/>
  </si>
  <si>
    <t>熊本　玉名</t>
    <rPh sb="0" eb="2">
      <t>クマモト</t>
    </rPh>
    <rPh sb="3" eb="5">
      <t>タマナ</t>
    </rPh>
    <phoneticPr fontId="5"/>
  </si>
  <si>
    <t>鹿児島　さくら</t>
    <rPh sb="0" eb="3">
      <t>カゴシマ</t>
    </rPh>
    <phoneticPr fontId="5"/>
  </si>
  <si>
    <t>令和６年度全国中学校体育大会
第54回全国中学校バドミントン大会福井大会
実行委員会　会長　安本　桂樹　様</t>
    <rPh sb="0" eb="1">
      <t>レイ</t>
    </rPh>
    <rPh sb="1" eb="2">
      <t>ワ</t>
    </rPh>
    <rPh sb="3" eb="4">
      <t>ネン</t>
    </rPh>
    <rPh sb="4" eb="5">
      <t>ド</t>
    </rPh>
    <rPh sb="5" eb="6">
      <t>ゼン</t>
    </rPh>
    <rPh sb="6" eb="7">
      <t>クニ</t>
    </rPh>
    <rPh sb="7" eb="8">
      <t>ナカ</t>
    </rPh>
    <rPh sb="8" eb="9">
      <t>ガク</t>
    </rPh>
    <rPh sb="9" eb="10">
      <t>コウ</t>
    </rPh>
    <rPh sb="10" eb="11">
      <t>カラダ</t>
    </rPh>
    <rPh sb="11" eb="12">
      <t>イク</t>
    </rPh>
    <rPh sb="12" eb="14">
      <t>タイカイ</t>
    </rPh>
    <rPh sb="15" eb="16">
      <t>ダイ</t>
    </rPh>
    <rPh sb="18" eb="19">
      <t>カイ</t>
    </rPh>
    <rPh sb="19" eb="21">
      <t>ゼンコク</t>
    </rPh>
    <rPh sb="21" eb="24">
      <t>チュウガッコウ</t>
    </rPh>
    <rPh sb="30" eb="32">
      <t>タイカイ</t>
    </rPh>
    <rPh sb="32" eb="34">
      <t>フクイ</t>
    </rPh>
    <rPh sb="34" eb="36">
      <t>タイカイ</t>
    </rPh>
    <rPh sb="37" eb="42">
      <t>ジッコウイインカイ</t>
    </rPh>
    <rPh sb="43" eb="45">
      <t>カイチョウ</t>
    </rPh>
    <rPh sb="46" eb="48">
      <t>ヤスモト</t>
    </rPh>
    <rPh sb="49" eb="51">
      <t>ケイジュ</t>
    </rPh>
    <rPh sb="52" eb="53">
      <t>サマ</t>
    </rPh>
    <phoneticPr fontId="5"/>
  </si>
  <si>
    <t>学校</t>
    <rPh sb="0" eb="2">
      <t>ガッコウ</t>
    </rPh>
    <phoneticPr fontId="5"/>
  </si>
  <si>
    <t>地域クラブ活動</t>
    <rPh sb="0" eb="2">
      <t>チイキ</t>
    </rPh>
    <rPh sb="5" eb="7">
      <t>カツドウ</t>
    </rPh>
    <phoneticPr fontId="5"/>
  </si>
  <si>
    <t>拠点校</t>
    <rPh sb="0" eb="3">
      <t>キョテンコウ</t>
    </rPh>
    <phoneticPr fontId="5"/>
  </si>
  <si>
    <t>チーム区分</t>
    <rPh sb="3" eb="5">
      <t>クブン</t>
    </rPh>
    <phoneticPr fontId="5"/>
  </si>
  <si>
    <t>〒</t>
    <phoneticPr fontId="5"/>
  </si>
  <si>
    <t>令和６年度 第54回全国中学校バドミントン大会参加申込書</t>
    <phoneticPr fontId="3"/>
  </si>
  <si>
    <t>依頼監督</t>
    <rPh sb="0" eb="2">
      <t>イライ</t>
    </rPh>
    <rPh sb="2" eb="4">
      <t>カントク</t>
    </rPh>
    <phoneticPr fontId="5"/>
  </si>
  <si>
    <t>監督区分</t>
    <rPh sb="0" eb="2">
      <t>カントク</t>
    </rPh>
    <rPh sb="2" eb="4">
      <t>クブン</t>
    </rPh>
    <phoneticPr fontId="5"/>
  </si>
  <si>
    <t xml:space="preserve">代表者
</t>
    <phoneticPr fontId="5"/>
  </si>
  <si>
    <t xml:space="preserve">事務担当者（管理者）
</t>
    <phoneticPr fontId="5"/>
  </si>
  <si>
    <t>指導者</t>
    <phoneticPr fontId="5"/>
  </si>
  <si>
    <t>教員</t>
    <rPh sb="0" eb="2">
      <t>キョウイン</t>
    </rPh>
    <phoneticPr fontId="5"/>
  </si>
  <si>
    <t>校長</t>
    <rPh sb="0" eb="1">
      <t>コウ</t>
    </rPh>
    <rPh sb="1" eb="2">
      <t>チョウ</t>
    </rPh>
    <phoneticPr fontId="5"/>
  </si>
  <si>
    <t>学校（チーム）連絡先</t>
    <rPh sb="0" eb="2">
      <t>ガッコウ</t>
    </rPh>
    <rPh sb="7" eb="10">
      <t>レンラクサキ</t>
    </rPh>
    <phoneticPr fontId="5"/>
  </si>
  <si>
    <t>校長（代表者）氏名</t>
    <rPh sb="0" eb="2">
      <t>コウチョウ</t>
    </rPh>
    <rPh sb="3" eb="6">
      <t>ダイヒョウシャ</t>
    </rPh>
    <rPh sb="7" eb="9">
      <t>シメイ</t>
    </rPh>
    <phoneticPr fontId="5"/>
  </si>
  <si>
    <t>コーチまたはマネージャー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</si>
  <si>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</si>
  <si>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</si>
  <si>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</si>
  <si>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</si>
  <si>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</si>
  <si>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 xml:space="preserve">マネージャー（校長）
</t>
    <phoneticPr fontId="5"/>
  </si>
  <si>
    <t xml:space="preserve">マネージャー（生徒）
</t>
    <phoneticPr fontId="5"/>
  </si>
  <si>
    <t xml:space="preserve">マネージャー（教員）
</t>
    <phoneticPr fontId="5"/>
  </si>
  <si>
    <t xml:space="preserve">コーチ（代表者）
</t>
    <phoneticPr fontId="5"/>
  </si>
  <si>
    <t xml:space="preserve">コーチ【事務担当者（管理者）】
</t>
    <phoneticPr fontId="5"/>
  </si>
  <si>
    <t>マネージャー（所属中学生）</t>
    <phoneticPr fontId="5"/>
  </si>
  <si>
    <t>コーチ（外部指導者）</t>
    <phoneticPr fontId="5"/>
  </si>
  <si>
    <t xml:space="preserve">マネージャー（部活動指導員）
</t>
    <phoneticPr fontId="5"/>
  </si>
  <si>
    <t>　　※コーチ（外部指導者）は、大会参加申込時に外部指導者（コーチ）確認書を提出すること。</t>
    <rPh sb="15" eb="17">
      <t>タイカイ</t>
    </rPh>
    <rPh sb="17" eb="19">
      <t>サンカ</t>
    </rPh>
    <rPh sb="19" eb="21">
      <t>モウシコミ</t>
    </rPh>
    <rPh sb="21" eb="22">
      <t>ジ</t>
    </rPh>
    <rPh sb="23" eb="25">
      <t>ガイブ</t>
    </rPh>
    <rPh sb="25" eb="28">
      <t>シドウシャ</t>
    </rPh>
    <rPh sb="33" eb="36">
      <t>カクニンショ</t>
    </rPh>
    <rPh sb="37" eb="39">
      <t>テイシュツ</t>
    </rPh>
    <phoneticPr fontId="4"/>
  </si>
  <si>
    <t>学校・チーム名</t>
    <rPh sb="0" eb="1">
      <t>ガク</t>
    </rPh>
    <rPh sb="1" eb="2">
      <t>コウ</t>
    </rPh>
    <rPh sb="6" eb="7">
      <t>メイ</t>
    </rPh>
    <phoneticPr fontId="3"/>
  </si>
  <si>
    <t>学校・チーム
所　在　地
連　絡　先</t>
    <rPh sb="0" eb="2">
      <t>ガッコウ</t>
    </rPh>
    <rPh sb="7" eb="8">
      <t>ショ</t>
    </rPh>
    <rPh sb="9" eb="10">
      <t>ザイ</t>
    </rPh>
    <rPh sb="11" eb="12">
      <t>チ</t>
    </rPh>
    <phoneticPr fontId="3"/>
  </si>
  <si>
    <t>長・代表</t>
    <rPh sb="0" eb="1">
      <t>チョウ</t>
    </rPh>
    <rPh sb="2" eb="4">
      <t>ダイヒョウ</t>
    </rPh>
    <phoneticPr fontId="5"/>
  </si>
  <si>
    <t>職印
・
印</t>
    <rPh sb="0" eb="1">
      <t>ショク</t>
    </rPh>
    <rPh sb="1" eb="2">
      <t>イン</t>
    </rPh>
    <rPh sb="5" eb="6">
      <t>イン</t>
    </rPh>
    <phoneticPr fontId="3"/>
  </si>
  <si>
    <t>江東結ヶ星中</t>
    <rPh sb="5" eb="6">
      <t>チュウ</t>
    </rPh>
    <phoneticPr fontId="5"/>
  </si>
  <si>
    <t>半角入力　例：携帯090-2561-0000、日中連絡の取りやすい電話番号</t>
    <rPh sb="0" eb="4">
      <t>ハンカクニュウリョク</t>
    </rPh>
    <rPh sb="5" eb="6">
      <t>レイ</t>
    </rPh>
    <rPh sb="7" eb="9">
      <t>ケイタイ</t>
    </rPh>
    <rPh sb="23" eb="25">
      <t>ニッチュウ</t>
    </rPh>
    <rPh sb="25" eb="27">
      <t>レンラク</t>
    </rPh>
    <rPh sb="28" eb="29">
      <t>ト</t>
    </rPh>
    <rPh sb="33" eb="35">
      <t>デンワ</t>
    </rPh>
    <rPh sb="35" eb="37">
      <t>バンゴウ</t>
    </rPh>
    <phoneticPr fontId="5"/>
  </si>
  <si>
    <t>※団体戦・個人戦共に出場する場合は、監督は同一人とします。</t>
    <rPh sb="1" eb="4">
      <t>ダンタイセン</t>
    </rPh>
    <rPh sb="5" eb="8">
      <t>コジンセン</t>
    </rPh>
    <rPh sb="8" eb="9">
      <t>トモ</t>
    </rPh>
    <rPh sb="10" eb="12">
      <t>シュツジョウ</t>
    </rPh>
    <rPh sb="14" eb="16">
      <t>バアイ</t>
    </rPh>
    <rPh sb="18" eb="20">
      <t>カントク</t>
    </rPh>
    <rPh sb="21" eb="23">
      <t>ドウイツ</t>
    </rPh>
    <rPh sb="23" eb="24">
      <t>ジン</t>
    </rPh>
    <phoneticPr fontId="5"/>
  </si>
  <si>
    <t>所属中学生</t>
    <phoneticPr fontId="5"/>
  </si>
  <si>
    <t>当該校生徒</t>
    <rPh sb="0" eb="3">
      <t>トウガイコウ</t>
    </rPh>
    <rPh sb="3" eb="5">
      <t>セイト</t>
    </rPh>
    <phoneticPr fontId="5"/>
  </si>
  <si>
    <t>出場校校長が承認した者</t>
    <rPh sb="10" eb="11">
      <t>モノ</t>
    </rPh>
    <phoneticPr fontId="5"/>
  </si>
  <si>
    <t>対戦表表記名</t>
    <rPh sb="0" eb="2">
      <t>タイセン</t>
    </rPh>
    <rPh sb="2" eb="3">
      <t>ヒョウ</t>
    </rPh>
    <phoneticPr fontId="5"/>
  </si>
  <si>
    <t>コーチ・マネージャー区分</t>
    <rPh sb="10" eb="12">
      <t>クブン</t>
    </rPh>
    <phoneticPr fontId="5"/>
  </si>
  <si>
    <t>ブロック名</t>
    <rPh sb="4" eb="5">
      <t>ナ</t>
    </rPh>
    <phoneticPr fontId="5"/>
  </si>
  <si>
    <t>都道府県名</t>
    <rPh sb="0" eb="4">
      <t>トドウフケン</t>
    </rPh>
    <rPh sb="4" eb="5">
      <t>メイ</t>
    </rPh>
    <phoneticPr fontId="5"/>
  </si>
  <si>
    <t>※主将は番号１に入力してください</t>
    <rPh sb="8" eb="10">
      <t>ニュウリョク</t>
    </rPh>
    <phoneticPr fontId="5"/>
  </si>
  <si>
    <t>開催地</t>
    <rPh sb="0" eb="3">
      <t>カイサイチ</t>
    </rPh>
    <phoneticPr fontId="5"/>
  </si>
  <si>
    <t>部活動指導員の場合は○を選択</t>
    <rPh sb="0" eb="6">
      <t>ブカツドウシドウイン</t>
    </rPh>
    <rPh sb="7" eb="9">
      <t>バアイ</t>
    </rPh>
    <phoneticPr fontId="5"/>
  </si>
  <si>
    <t>所属校（地域クラブ活動、拠点校のみ入力）</t>
    <rPh sb="0" eb="3">
      <t>ショゾクコウ</t>
    </rPh>
    <rPh sb="4" eb="6">
      <t>チイキ</t>
    </rPh>
    <rPh sb="9" eb="11">
      <t>カツドウ</t>
    </rPh>
    <rPh sb="12" eb="15">
      <t>キョテンコウ</t>
    </rPh>
    <rPh sb="17" eb="19">
      <t>ニュウリョク</t>
    </rPh>
    <phoneticPr fontId="5"/>
  </si>
  <si>
    <t>氏名</t>
    <rPh sb="0" eb="2">
      <t>シメイ</t>
    </rPh>
    <phoneticPr fontId="5"/>
  </si>
  <si>
    <t>学校との関わり【コーチ（外部指導者）】</t>
    <rPh sb="0" eb="1">
      <t>ガク</t>
    </rPh>
    <rPh sb="1" eb="2">
      <t>コウ</t>
    </rPh>
    <rPh sb="4" eb="5">
      <t>カカ</t>
    </rPh>
    <phoneticPr fontId="5"/>
  </si>
  <si>
    <t>年齢</t>
    <rPh sb="0" eb="2">
      <t>ネンレイ</t>
    </rPh>
    <phoneticPr fontId="5"/>
  </si>
  <si>
    <t>E-mail</t>
    <phoneticPr fontId="5"/>
  </si>
  <si>
    <t>電話番号</t>
    <rPh sb="0" eb="2">
      <t>デンワ</t>
    </rPh>
    <rPh sb="2" eb="4">
      <t>バンゴウ</t>
    </rPh>
    <phoneticPr fontId="5"/>
  </si>
  <si>
    <t>任命権者</t>
    <rPh sb="0" eb="4">
      <t>ニンメイケンジャ</t>
    </rPh>
    <phoneticPr fontId="5"/>
  </si>
  <si>
    <t>学校との関わり</t>
    <rPh sb="0" eb="1">
      <t>ガク</t>
    </rPh>
    <rPh sb="1" eb="2">
      <t>コウ</t>
    </rPh>
    <rPh sb="4" eb="5">
      <t>カカ</t>
    </rPh>
    <phoneticPr fontId="5"/>
  </si>
  <si>
    <t>郵便番号</t>
    <rPh sb="0" eb="4">
      <t>ユウビンバンゴウ</t>
    </rPh>
    <phoneticPr fontId="5"/>
  </si>
  <si>
    <t>住所</t>
    <rPh sb="0" eb="2">
      <t>ジュウショ</t>
    </rPh>
    <phoneticPr fontId="5"/>
  </si>
  <si>
    <t>電話番号</t>
    <rPh sb="0" eb="4">
      <t>デンワバンゴウ</t>
    </rPh>
    <phoneticPr fontId="5"/>
  </si>
  <si>
    <t>FAX番号</t>
    <rPh sb="3" eb="5">
      <t>バンゴウ</t>
    </rPh>
    <phoneticPr fontId="5"/>
  </si>
  <si>
    <t>＜基本データ＞</t>
    <rPh sb="1" eb="3">
      <t>キホン</t>
    </rPh>
    <phoneticPr fontId="5"/>
  </si>
  <si>
    <t>　　←セルから選択してください</t>
    <rPh sb="7" eb="9">
      <t>センタク</t>
    </rPh>
    <phoneticPr fontId="5"/>
  </si>
  <si>
    <t>　 　　使用希望があれば〇を選択してください</t>
    <phoneticPr fontId="5"/>
  </si>
  <si>
    <t>　　　 ない場合は空欄のままでお願いします</t>
    <phoneticPr fontId="5"/>
  </si>
  <si>
    <t>　　←およそ９文字まで</t>
    <rPh sb="7" eb="9">
      <t>モジ</t>
    </rPh>
    <phoneticPr fontId="5"/>
  </si>
  <si>
    <t>　　←都道府県の後を入力してください</t>
    <rPh sb="3" eb="7">
      <t>トドウフケン</t>
    </rPh>
    <rPh sb="8" eb="9">
      <t>アト</t>
    </rPh>
    <rPh sb="10" eb="12">
      <t>ニュウリョク</t>
    </rPh>
    <phoneticPr fontId="5"/>
  </si>
  <si>
    <t>　　←ひらがなでお願いします</t>
    <rPh sb="9" eb="10">
      <t>ネガ</t>
    </rPh>
    <phoneticPr fontId="5"/>
  </si>
  <si>
    <t>　　←正式名称を入力してください　例：〇〇市立〇〇中学校</t>
    <rPh sb="3" eb="7">
      <t>セイシキメイショウ</t>
    </rPh>
    <rPh sb="8" eb="10">
      <t>ニュウリョク</t>
    </rPh>
    <rPh sb="17" eb="18">
      <t>レイ</t>
    </rPh>
    <rPh sb="21" eb="23">
      <t>シリツ</t>
    </rPh>
    <rPh sb="25" eb="28">
      <t>チュウガッコウ</t>
    </rPh>
    <phoneticPr fontId="5"/>
  </si>
  <si>
    <t>　　←正式名称を入力してください　例：〇〇市立〇〇中学校</t>
    <rPh sb="3" eb="5">
      <t>セイシキ</t>
    </rPh>
    <rPh sb="5" eb="7">
      <t>メイショウ</t>
    </rPh>
    <rPh sb="8" eb="10">
      <t>ニュウリョク</t>
    </rPh>
    <rPh sb="17" eb="18">
      <t>レイ</t>
    </rPh>
    <rPh sb="21" eb="23">
      <t>シリツ</t>
    </rPh>
    <rPh sb="25" eb="28">
      <t>チュウガッコウ</t>
    </rPh>
    <phoneticPr fontId="5"/>
  </si>
  <si>
    <t xml:space="preserve"> 学年</t>
    <rPh sb="1" eb="3">
      <t>ガクネン</t>
    </rPh>
    <phoneticPr fontId="5"/>
  </si>
  <si>
    <t>栃木県</t>
    <rPh sb="0" eb="3">
      <t>トチギケン</t>
    </rPh>
    <phoneticPr fontId="5"/>
  </si>
  <si>
    <t>大阪府</t>
    <rPh sb="0" eb="2">
      <t>オオサカ</t>
    </rPh>
    <phoneticPr fontId="5"/>
  </si>
  <si>
    <t>山口県</t>
    <rPh sb="0" eb="3">
      <t>ヤマグチケン</t>
    </rPh>
    <phoneticPr fontId="5"/>
  </si>
  <si>
    <t>福岡県</t>
    <rPh sb="0" eb="3">
      <t>フクオカケン</t>
    </rPh>
    <phoneticPr fontId="5"/>
  </si>
  <si>
    <t>宮崎県</t>
    <rPh sb="0" eb="3">
      <t>ミヤザキケン</t>
    </rPh>
    <phoneticPr fontId="5"/>
  </si>
  <si>
    <t>トレーナー</t>
    <phoneticPr fontId="5"/>
  </si>
  <si>
    <t>部活動指導員</t>
    <rPh sb="0" eb="3">
      <t>ブカツドウ</t>
    </rPh>
    <rPh sb="3" eb="6">
      <t>シドウイン</t>
    </rPh>
    <phoneticPr fontId="5"/>
  </si>
  <si>
    <t>全角入力</t>
    <rPh sb="0" eb="2">
      <t>ゼンカク</t>
    </rPh>
    <rPh sb="2" eb="4">
      <t>ニュウリョク</t>
    </rPh>
    <phoneticPr fontId="5"/>
  </si>
  <si>
    <t xml:space="preserve">マネージャー（教員）
</t>
  </si>
  <si>
    <t>コーチ（指導者）</t>
    <rPh sb="4" eb="6">
      <t>シドウ</t>
    </rPh>
    <phoneticPr fontId="5"/>
  </si>
  <si>
    <t>①</t>
  </si>
  <si>
    <t>④</t>
  </si>
  <si>
    <t>所属中学生</t>
  </si>
  <si>
    <t>＜学校・拠点校＞</t>
    <rPh sb="1" eb="3">
      <t>ガッコウ</t>
    </rPh>
    <rPh sb="4" eb="7">
      <t>キョテンコウ</t>
    </rPh>
    <phoneticPr fontId="5"/>
  </si>
  <si>
    <t>＜地域クラブ活動＞</t>
    <rPh sb="1" eb="3">
      <t>チイキ</t>
    </rPh>
    <rPh sb="6" eb="8">
      <t>カツドウ</t>
    </rPh>
    <phoneticPr fontId="5"/>
  </si>
  <si>
    <t>男性</t>
    <rPh sb="0" eb="2">
      <t>ダンセイ</t>
    </rPh>
    <phoneticPr fontId="5"/>
  </si>
  <si>
    <t>女性</t>
    <rPh sb="0" eb="2">
      <t>ジョセイ</t>
    </rPh>
    <phoneticPr fontId="5"/>
  </si>
  <si>
    <t>※入力しないでください</t>
    <rPh sb="1" eb="3">
      <t>ニュウリョク</t>
    </rPh>
    <phoneticPr fontId="5"/>
  </si>
  <si>
    <t>所属校
（地域・拠点校）</t>
    <rPh sb="0" eb="3">
      <t>ショゾクコウ</t>
    </rPh>
    <rPh sb="5" eb="7">
      <t>チイキ</t>
    </rPh>
    <rPh sb="8" eb="11">
      <t>キョテンコウ</t>
    </rPh>
    <phoneticPr fontId="5"/>
  </si>
  <si>
    <t>※主将は番号１</t>
    <rPh sb="1" eb="3">
      <t>シュショウ</t>
    </rPh>
    <rPh sb="4" eb="6">
      <t>バンゴウ</t>
    </rPh>
    <phoneticPr fontId="3"/>
  </si>
  <si>
    <t>職印・印</t>
    <rPh sb="0" eb="2">
      <t>ショクイン</t>
    </rPh>
    <rPh sb="3" eb="4">
      <t>シルシ</t>
    </rPh>
    <phoneticPr fontId="3"/>
  </si>
  <si>
    <t>学校・チーム名</t>
    <rPh sb="0" eb="2">
      <t>ガッコウ</t>
    </rPh>
    <rPh sb="6" eb="7">
      <t>メイ</t>
    </rPh>
    <phoneticPr fontId="3"/>
  </si>
  <si>
    <t>学校・チーム
所   在   地
連   絡   先</t>
    <rPh sb="0" eb="2">
      <t>ガッコウ</t>
    </rPh>
    <rPh sb="7" eb="8">
      <t>ショ</t>
    </rPh>
    <rPh sb="11" eb="12">
      <t>ザイ</t>
    </rPh>
    <rPh sb="15" eb="16">
      <t>チ</t>
    </rPh>
    <phoneticPr fontId="3"/>
  </si>
  <si>
    <t>こうとうくりつゆいがほしちゅうがっこう</t>
  </si>
  <si>
    <t>135-0063</t>
  </si>
  <si>
    <t>江東区有明３－１１－**</t>
  </si>
  <si>
    <t>おおさか　はるか</t>
  </si>
  <si>
    <t>090-2561-****</t>
  </si>
  <si>
    <t>osaka@chubad.com</t>
  </si>
  <si>
    <t>なごや　あつた</t>
  </si>
  <si>
    <t>うらわ　あさか</t>
  </si>
  <si>
    <t>ちば　つくも</t>
  </si>
  <si>
    <t>こうべ　ありま</t>
  </si>
  <si>
    <t>さっぽろ　あさひ</t>
  </si>
  <si>
    <t>はかた　あきこ</t>
  </si>
  <si>
    <t>しずおか　わさび</t>
  </si>
  <si>
    <t>みと　ばいり</t>
  </si>
  <si>
    <t>大阪　ハルカ</t>
  </si>
  <si>
    <t>ひろしま　もみじ</t>
  </si>
  <si>
    <t>きょうと　しみず</t>
  </si>
  <si>
    <t>せんだい　あおば</t>
  </si>
  <si>
    <t>にいがた　とき</t>
  </si>
  <si>
    <t>ながの　すわこ</t>
  </si>
  <si>
    <t>ぎふ　ながら</t>
  </si>
  <si>
    <t>まえばし　はるな</t>
  </si>
  <si>
    <t>うつのみや　いちご</t>
  </si>
  <si>
    <t>おかやま　ももこ</t>
  </si>
  <si>
    <t>ふくしま　きた</t>
  </si>
  <si>
    <t>つ　すずか</t>
  </si>
  <si>
    <t>くまもと　たまな</t>
  </si>
  <si>
    <t>かごしま　さくら</t>
  </si>
  <si>
    <t>所　属　校　名</t>
    <rPh sb="6" eb="7">
      <t>ナ</t>
    </rPh>
    <phoneticPr fontId="5"/>
  </si>
  <si>
    <t>所　属　校　名</t>
    <phoneticPr fontId="5"/>
  </si>
  <si>
    <t>氏　　　名</t>
    <phoneticPr fontId="5"/>
  </si>
  <si>
    <t>区分</t>
    <rPh sb="0" eb="2">
      <t>クブン</t>
    </rPh>
    <phoneticPr fontId="5"/>
  </si>
  <si>
    <t>入場許可
申請者</t>
    <rPh sb="0" eb="2">
      <t>ニュウジョウ</t>
    </rPh>
    <rPh sb="2" eb="4">
      <t>キョカ</t>
    </rPh>
    <rPh sb="5" eb="8">
      <t>シンセイシャ</t>
    </rPh>
    <phoneticPr fontId="5"/>
  </si>
  <si>
    <t>　　※団体戦と出場を兼ねる場合は、入場許可を申請する必要なし。</t>
    <phoneticPr fontId="5"/>
  </si>
  <si>
    <t xml:space="preserve">　　※上記の入場許可申請者は、大会参加申込時に個人戦コーチ席入りにおける入場許可申請書を提出すること。
</t>
    <rPh sb="29" eb="30">
      <t>セキ</t>
    </rPh>
    <phoneticPr fontId="4"/>
  </si>
  <si>
    <t>　　※団体戦と出場を兼ねる場合は同一監督であること。</t>
    <rPh sb="3" eb="6">
      <t>ダンタイセン</t>
    </rPh>
    <rPh sb="7" eb="9">
      <t>シュツジョウ</t>
    </rPh>
    <rPh sb="10" eb="11">
      <t>カ</t>
    </rPh>
    <rPh sb="13" eb="15">
      <t>バアイ</t>
    </rPh>
    <rPh sb="16" eb="18">
      <t>ドウイツ</t>
    </rPh>
    <rPh sb="18" eb="20">
      <t>カントク</t>
    </rPh>
    <phoneticPr fontId="3"/>
  </si>
  <si>
    <t>入場許可申請者名</t>
    <rPh sb="7" eb="8">
      <t>ナ</t>
    </rPh>
    <phoneticPr fontId="5"/>
  </si>
  <si>
    <t>任命権者</t>
    <rPh sb="0" eb="4">
      <t>ニンメイケンジャ</t>
    </rPh>
    <phoneticPr fontId="4"/>
  </si>
  <si>
    <t>引率者名</t>
    <phoneticPr fontId="4"/>
  </si>
  <si>
    <t>監督者名</t>
    <phoneticPr fontId="4"/>
  </si>
  <si>
    <t>所属校名</t>
    <rPh sb="0" eb="2">
      <t>ショゾク</t>
    </rPh>
    <rPh sb="2" eb="4">
      <t>コウメイ</t>
    </rPh>
    <phoneticPr fontId="5"/>
  </si>
  <si>
    <t>ふりがな</t>
  </si>
  <si>
    <t>E-mail</t>
  </si>
  <si>
    <t>090-2636-****</t>
    <phoneticPr fontId="5"/>
  </si>
  <si>
    <t>fukui@chubad.com</t>
    <phoneticPr fontId="5"/>
  </si>
  <si>
    <t>福井市立○○中学校</t>
    <rPh sb="0" eb="2">
      <t>フクイ</t>
    </rPh>
    <rPh sb="2" eb="4">
      <t>シリツ</t>
    </rPh>
    <rPh sb="6" eb="9">
      <t>チュウガッコウ</t>
    </rPh>
    <phoneticPr fontId="5"/>
  </si>
  <si>
    <t>勝山　芳野</t>
    <rPh sb="0" eb="2">
      <t>カツヤマ</t>
    </rPh>
    <rPh sb="3" eb="5">
      <t>ヨシノ</t>
    </rPh>
    <phoneticPr fontId="5"/>
  </si>
  <si>
    <t>かつやま　よしの</t>
    <phoneticPr fontId="5"/>
  </si>
  <si>
    <t>引率者</t>
    <rPh sb="0" eb="2">
      <t>インソツ</t>
    </rPh>
    <rPh sb="2" eb="3">
      <t>モノ</t>
    </rPh>
    <phoneticPr fontId="5"/>
  </si>
  <si>
    <t>引率区分</t>
    <rPh sb="0" eb="2">
      <t>インソツ</t>
    </rPh>
    <rPh sb="2" eb="4">
      <t>クブン</t>
    </rPh>
    <phoneticPr fontId="5"/>
  </si>
  <si>
    <t>外部指導者(コーチ)：引率のみ</t>
    <rPh sb="0" eb="5">
      <t>ガイブシドウシャ</t>
    </rPh>
    <phoneticPr fontId="5"/>
  </si>
  <si>
    <t>⑤</t>
  </si>
  <si>
    <t>入場許可申請区分</t>
    <rPh sb="0" eb="4">
      <t>ニュウジョウキョカ</t>
    </rPh>
    <rPh sb="4" eb="6">
      <t>シンセイ</t>
    </rPh>
    <rPh sb="6" eb="8">
      <t>クブン</t>
    </rPh>
    <phoneticPr fontId="5"/>
  </si>
  <si>
    <t>監督者名</t>
    <rPh sb="0" eb="3">
      <t>カントクシャ</t>
    </rPh>
    <rPh sb="3" eb="4">
      <t>メイメイメイ</t>
    </rPh>
    <phoneticPr fontId="4"/>
  </si>
  <si>
    <t>引率者名</t>
    <rPh sb="0" eb="2">
      <t>インソツ</t>
    </rPh>
    <rPh sb="2" eb="3">
      <t>モノ</t>
    </rPh>
    <phoneticPr fontId="4"/>
  </si>
  <si>
    <t>依頼監督の所属校</t>
    <phoneticPr fontId="5"/>
  </si>
  <si>
    <t>依頼監督の連絡先</t>
    <phoneticPr fontId="4"/>
  </si>
  <si>
    <t>＊引率する外部指導者(コーチ)が
　 監督を辞退した場合の依頼監督</t>
    <rPh sb="1" eb="3">
      <t>インソツ</t>
    </rPh>
    <rPh sb="19" eb="21">
      <t>カントク</t>
    </rPh>
    <rPh sb="22" eb="24">
      <t>ジタイ</t>
    </rPh>
    <rPh sb="26" eb="28">
      <t>バアイ</t>
    </rPh>
    <rPh sb="29" eb="31">
      <t>イライ</t>
    </rPh>
    <rPh sb="31" eb="33">
      <t>カントク</t>
    </rPh>
    <phoneticPr fontId="5"/>
  </si>
  <si>
    <t>　　※上記の引率・監督が部活動指導員の場合、部活動指導員欄に〇印をし、任命権者を記入すること。</t>
    <rPh sb="3" eb="5">
      <t>ジョウキ</t>
    </rPh>
    <rPh sb="6" eb="8">
      <t>インソツ</t>
    </rPh>
    <rPh sb="9" eb="11">
      <t>カントク</t>
    </rPh>
    <rPh sb="12" eb="15">
      <t>ブカツドウ</t>
    </rPh>
    <rPh sb="22" eb="25">
      <t>ブカツドウ</t>
    </rPh>
    <rPh sb="25" eb="27">
      <t>シドウ</t>
    </rPh>
    <rPh sb="27" eb="28">
      <t>イン</t>
    </rPh>
    <phoneticPr fontId="3"/>
  </si>
  <si>
    <t>　　※上記の引率・監督者が部活動指導員の場合、部活動指導員欄に〇印をし、任命権者を記入すること。</t>
    <rPh sb="11" eb="12">
      <t>モノ</t>
    </rPh>
    <phoneticPr fontId="4"/>
  </si>
  <si>
    <t>所属校（地域・拠点校）</t>
    <rPh sb="0" eb="3">
      <t>ショゾクコウ</t>
    </rPh>
    <rPh sb="4" eb="6">
      <t>チイキ</t>
    </rPh>
    <rPh sb="7" eb="10">
      <t>キョテンコウ</t>
    </rPh>
    <phoneticPr fontId="5"/>
  </si>
  <si>
    <t>チーム区分</t>
  </si>
  <si>
    <t>チーム区分</t>
    <phoneticPr fontId="5"/>
  </si>
  <si>
    <t>岐阜　長良・前橋　榛名</t>
  </si>
  <si>
    <t>学校・チーム名</t>
    <rPh sb="0" eb="2">
      <t>ガッコウ</t>
    </rPh>
    <rPh sb="6" eb="7">
      <t>メイ</t>
    </rPh>
    <phoneticPr fontId="5"/>
  </si>
  <si>
    <t>◎入場許可申請する選手について</t>
    <rPh sb="1" eb="3">
      <t>ニュウジョウ</t>
    </rPh>
    <rPh sb="3" eb="5">
      <t>キョカ</t>
    </rPh>
    <rPh sb="5" eb="7">
      <t>シンセイ</t>
    </rPh>
    <rPh sb="9" eb="11">
      <t>センシュ</t>
    </rPh>
    <phoneticPr fontId="5"/>
  </si>
  <si>
    <t>選手氏名</t>
    <rPh sb="0" eb="2">
      <t>センシュ</t>
    </rPh>
    <rPh sb="2" eb="4">
      <t>シメイ</t>
    </rPh>
    <phoneticPr fontId="5"/>
  </si>
  <si>
    <t>入場許可
申請する
選手</t>
    <rPh sb="0" eb="2">
      <t>ニュウジョウ</t>
    </rPh>
    <rPh sb="2" eb="4">
      <t>キョカ</t>
    </rPh>
    <rPh sb="5" eb="7">
      <t>シンセイ</t>
    </rPh>
    <rPh sb="10" eb="12">
      <t>センシュ</t>
    </rPh>
    <phoneticPr fontId="5"/>
  </si>
  <si>
    <t>京都　清水</t>
  </si>
  <si>
    <t>仙台　青葉</t>
  </si>
  <si>
    <t>新潟　朱鷺</t>
  </si>
  <si>
    <t>長野　諏訪子</t>
  </si>
  <si>
    <t>宇都宮　苺・岡山　桃子</t>
  </si>
  <si>
    <t>福島　喜多・津　鈴鹿</t>
  </si>
  <si>
    <t>熊本　玉名・鹿児島　さくら</t>
  </si>
  <si>
    <t>男子・女子</t>
    <rPh sb="0" eb="1">
      <t>ダン</t>
    </rPh>
    <rPh sb="1" eb="2">
      <t>コ</t>
    </rPh>
    <rPh sb="3" eb="4">
      <t>ジョ</t>
    </rPh>
    <rPh sb="4" eb="5">
      <t>コ</t>
    </rPh>
    <phoneticPr fontId="5"/>
  </si>
  <si>
    <t>入場許可申請選手</t>
    <rPh sb="0" eb="4">
      <t>ニュウジョウキョカ</t>
    </rPh>
    <rPh sb="4" eb="6">
      <t>シンセイ</t>
    </rPh>
    <rPh sb="6" eb="8">
      <t>センシュ</t>
    </rPh>
    <phoneticPr fontId="5"/>
  </si>
  <si>
    <t>半角数字入力　例：2024/8/1</t>
    <rPh sb="0" eb="2">
      <t>ハンカク</t>
    </rPh>
    <rPh sb="2" eb="4">
      <t>スウジ</t>
    </rPh>
    <rPh sb="4" eb="6">
      <t>ニュウリョク</t>
    </rPh>
    <rPh sb="7" eb="8">
      <t>レイ</t>
    </rPh>
    <phoneticPr fontId="5"/>
  </si>
  <si>
    <t>外部指導者（コーチ）確認書＜団体戦＞</t>
    <rPh sb="0" eb="2">
      <t>ガイブ</t>
    </rPh>
    <rPh sb="10" eb="13">
      <t>カクニンショ</t>
    </rPh>
    <phoneticPr fontId="5"/>
  </si>
  <si>
    <t>入場許可申請書＜個人戦＞</t>
    <phoneticPr fontId="5"/>
  </si>
  <si>
    <t>【外部指導者（コーチ）】</t>
    <rPh sb="1" eb="6">
      <t>ガイブシドウシャ</t>
    </rPh>
    <phoneticPr fontId="5"/>
  </si>
  <si>
    <t>【入場許可申請者】</t>
    <phoneticPr fontId="5"/>
  </si>
  <si>
    <t>氏　　名</t>
    <rPh sb="0" eb="1">
      <t>シ</t>
    </rPh>
    <rPh sb="3" eb="4">
      <t>ナ</t>
    </rPh>
    <phoneticPr fontId="5"/>
  </si>
  <si>
    <t>団体戦・個人戦共通項目</t>
    <rPh sb="0" eb="3">
      <t>ダンタイセン</t>
    </rPh>
    <rPh sb="4" eb="7">
      <t>コジンセン</t>
    </rPh>
    <rPh sb="7" eb="9">
      <t>キョウツウ</t>
    </rPh>
    <rPh sb="9" eb="11">
      <t>コウモク</t>
    </rPh>
    <phoneticPr fontId="5"/>
  </si>
  <si>
    <t>団体戦入力項目</t>
    <rPh sb="0" eb="3">
      <t>ダンタイセン</t>
    </rPh>
    <rPh sb="3" eb="7">
      <t>ニュウリョクコウモク</t>
    </rPh>
    <phoneticPr fontId="5"/>
  </si>
  <si>
    <t>個人戦入力項目</t>
    <rPh sb="0" eb="3">
      <t>コジンセン</t>
    </rPh>
    <rPh sb="3" eb="7">
      <t>ニュウリョクコウモク</t>
    </rPh>
    <phoneticPr fontId="5"/>
  </si>
  <si>
    <t>【コーチまたはマネージャー】</t>
    <phoneticPr fontId="5"/>
  </si>
  <si>
    <t>入力用</t>
    <rPh sb="0" eb="2">
      <t>ニュウリョク</t>
    </rPh>
    <rPh sb="2" eb="3">
      <t>ヨウ</t>
    </rPh>
    <phoneticPr fontId="5"/>
  </si>
  <si>
    <t>　←正式名称を入力してください　例：〇〇市立〇〇中学校</t>
    <rPh sb="2" eb="4">
      <t>セイシキ</t>
    </rPh>
    <rPh sb="4" eb="6">
      <t>メイショウ</t>
    </rPh>
    <rPh sb="7" eb="9">
      <t>ニュウリョク</t>
    </rPh>
    <rPh sb="16" eb="17">
      <t>レイ</t>
    </rPh>
    <rPh sb="20" eb="22">
      <t>シリツ</t>
    </rPh>
    <rPh sb="24" eb="27">
      <t>チュウガッコウ</t>
    </rPh>
    <phoneticPr fontId="5"/>
  </si>
  <si>
    <t>入力例</t>
    <rPh sb="0" eb="2">
      <t>ニュウリョク</t>
    </rPh>
    <rPh sb="2" eb="3">
      <t>レイ</t>
    </rPh>
    <phoneticPr fontId="5"/>
  </si>
  <si>
    <t>〇〇市立〇〇中学校</t>
  </si>
  <si>
    <t>②</t>
  </si>
  <si>
    <t>※トレーナースペースの使用希望の有無：</t>
    <phoneticPr fontId="5"/>
  </si>
  <si>
    <t>ブロック
順位</t>
    <rPh sb="5" eb="7">
      <t>ジュンイ</t>
    </rPh>
    <phoneticPr fontId="4"/>
  </si>
  <si>
    <t xml:space="preserve">　次の者を、本校が令和６年度全国中学校体育大会第54回全国中学校バドミントン大会団体戦に出場する際の外部指導者（コーチ）として承認いたします。 </t>
    <phoneticPr fontId="5"/>
  </si>
  <si>
    <t>　次の者を、令和６年度全国中学校体育大会 第54回全国中学校バドミントン大会の個人戦においてコーチ席入りすることを承認し、会場への入場をお願いしたく申請いたします。</t>
    <rPh sb="6" eb="8">
      <t>レイワ</t>
    </rPh>
    <rPh sb="9" eb="11">
      <t>ネンド</t>
    </rPh>
    <rPh sb="11" eb="13">
      <t>ゼンコク</t>
    </rPh>
    <rPh sb="13" eb="16">
      <t>チュウガッコウ</t>
    </rPh>
    <rPh sb="16" eb="18">
      <t>タイイク</t>
    </rPh>
    <rPh sb="18" eb="20">
      <t>タイカイ</t>
    </rPh>
    <rPh sb="21" eb="22">
      <t>ダイ</t>
    </rPh>
    <rPh sb="24" eb="25">
      <t>カイ</t>
    </rPh>
    <rPh sb="25" eb="27">
      <t>ゼンコク</t>
    </rPh>
    <rPh sb="27" eb="30">
      <t>チュウガッコウ</t>
    </rPh>
    <rPh sb="36" eb="38">
      <t>タイカイ</t>
    </rPh>
    <rPh sb="49" eb="50">
      <t>セキ</t>
    </rPh>
    <phoneticPr fontId="5"/>
  </si>
  <si>
    <t>　令和６年度全国中学校体育大会第54回全国中学校バドミントン大会
大会期間中のトレーナースペースの使用についての許可をお願いします。</t>
    <rPh sb="1" eb="3">
      <t>レイワ</t>
    </rPh>
    <rPh sb="4" eb="6">
      <t>ネンド</t>
    </rPh>
    <rPh sb="6" eb="8">
      <t>ゼンコク</t>
    </rPh>
    <rPh sb="8" eb="11">
      <t>チュウガッコウ</t>
    </rPh>
    <rPh sb="11" eb="13">
      <t>タイイク</t>
    </rPh>
    <rPh sb="13" eb="15">
      <t>タイカイ</t>
    </rPh>
    <rPh sb="15" eb="16">
      <t>ダイ</t>
    </rPh>
    <rPh sb="18" eb="19">
      <t>カイ</t>
    </rPh>
    <rPh sb="19" eb="21">
      <t>ゼンコク</t>
    </rPh>
    <rPh sb="21" eb="24">
      <t>チュウガッコウ</t>
    </rPh>
    <rPh sb="30" eb="32">
      <t>タイカイ</t>
    </rPh>
    <rPh sb="34" eb="39">
      <t>タイカイキカンチュウ</t>
    </rPh>
    <rPh sb="50" eb="52">
      <t>シヨウ</t>
    </rPh>
    <rPh sb="57" eb="59">
      <t>キョカ</t>
    </rPh>
    <rPh sb="61" eb="62">
      <t>ネガ</t>
    </rPh>
    <phoneticPr fontId="5"/>
  </si>
  <si>
    <t>令和６年度全国中学校体育大会第54回全国中学校バドミントン大会　参加申込登録フォーム</t>
    <rPh sb="32" eb="36">
      <t>サンカモウシコミ</t>
    </rPh>
    <rPh sb="36" eb="38">
      <t>トウロク</t>
    </rPh>
    <phoneticPr fontId="5"/>
  </si>
  <si>
    <r>
      <t xml:space="preserve">監督者
</t>
    </r>
    <r>
      <rPr>
        <sz val="14"/>
        <color rgb="FFFF0000"/>
        <rFont val="UD デジタル 教科書体 N-B"/>
        <family val="1"/>
        <charset val="128"/>
      </rPr>
      <t>＊引率者と監督者は同一
【引率する外部指導者(コーチ)が監督を辞退して依頼監督を依頼した場合を除く】</t>
    </r>
    <rPh sb="5" eb="7">
      <t>インソツ</t>
    </rPh>
    <rPh sb="7" eb="8">
      <t>シャ</t>
    </rPh>
    <rPh sb="9" eb="11">
      <t>カントク</t>
    </rPh>
    <rPh sb="11" eb="12">
      <t>シャ</t>
    </rPh>
    <rPh sb="13" eb="15">
      <t>ドウイツ</t>
    </rPh>
    <rPh sb="39" eb="41">
      <t>イライ</t>
    </rPh>
    <rPh sb="41" eb="43">
      <t>カントク</t>
    </rPh>
    <rPh sb="44" eb="46">
      <t>イライ</t>
    </rPh>
    <rPh sb="48" eb="50">
      <t>バアイ</t>
    </rPh>
    <rPh sb="51" eb="52">
      <t>ノゾ</t>
    </rPh>
    <phoneticPr fontId="5"/>
  </si>
  <si>
    <r>
      <rPr>
        <sz val="14"/>
        <color rgb="FFFF0000"/>
        <rFont val="UD デジタル 教科書体 N-B"/>
        <family val="1"/>
        <charset val="128"/>
      </rPr>
      <t>依頼監督の場合のみ入力：</t>
    </r>
    <r>
      <rPr>
        <sz val="14"/>
        <color theme="1"/>
        <rFont val="UD デジタル 教科書体 N-B"/>
        <family val="1"/>
        <charset val="128"/>
      </rPr>
      <t>全角入力</t>
    </r>
    <rPh sb="0" eb="2">
      <t>イライ</t>
    </rPh>
    <rPh sb="2" eb="4">
      <t>カントク</t>
    </rPh>
    <rPh sb="5" eb="7">
      <t>バアイ</t>
    </rPh>
    <rPh sb="9" eb="11">
      <t>ニュウリョク</t>
    </rPh>
    <rPh sb="12" eb="14">
      <t>ゼンカク</t>
    </rPh>
    <rPh sb="14" eb="16">
      <t>ニュウリョク</t>
    </rPh>
    <phoneticPr fontId="5"/>
  </si>
  <si>
    <r>
      <rPr>
        <sz val="14"/>
        <color rgb="FFFF0000"/>
        <rFont val="UD デジタル 教科書体 N-B"/>
        <family val="1"/>
        <charset val="128"/>
      </rPr>
      <t>依頼監督の場合のみ入力：</t>
    </r>
    <r>
      <rPr>
        <sz val="14"/>
        <color theme="1"/>
        <rFont val="UD デジタル 教科書体 N-B"/>
        <family val="1"/>
        <charset val="128"/>
      </rPr>
      <t>半角入力　例：携帯090-2561-0000、日中連絡の取りやすい電話番号</t>
    </r>
    <rPh sb="12" eb="16">
      <t>ハンカクニュウリョク</t>
    </rPh>
    <rPh sb="17" eb="18">
      <t>レイ</t>
    </rPh>
    <rPh sb="19" eb="21">
      <t>ケイタイ</t>
    </rPh>
    <rPh sb="35" eb="37">
      <t>ニッチュウ</t>
    </rPh>
    <rPh sb="37" eb="39">
      <t>レンラク</t>
    </rPh>
    <rPh sb="40" eb="41">
      <t>ト</t>
    </rPh>
    <rPh sb="45" eb="47">
      <t>デンワ</t>
    </rPh>
    <rPh sb="47" eb="49">
      <t>バンゴウ</t>
    </rPh>
    <phoneticPr fontId="5"/>
  </si>
  <si>
    <r>
      <rPr>
        <sz val="14"/>
        <color rgb="FFFF0000"/>
        <rFont val="UD デジタル 教科書体 N-B"/>
        <family val="1"/>
        <charset val="128"/>
      </rPr>
      <t>依頼監督の場合のみ入力：</t>
    </r>
    <r>
      <rPr>
        <sz val="14"/>
        <color theme="1"/>
        <rFont val="UD デジタル 教科書体 N-B"/>
        <family val="1"/>
        <charset val="128"/>
      </rPr>
      <t>半角入力</t>
    </r>
    <rPh sb="12" eb="16">
      <t>ハンカクニュウリョク</t>
    </rPh>
    <phoneticPr fontId="5"/>
  </si>
  <si>
    <r>
      <t xml:space="preserve">    ←</t>
    </r>
    <r>
      <rPr>
        <sz val="14"/>
        <color rgb="FFFF0000"/>
        <rFont val="UD デジタル 教科書体 N-B"/>
        <family val="1"/>
        <charset val="128"/>
      </rPr>
      <t>下記、選手情報データを入力した後、</t>
    </r>
    <r>
      <rPr>
        <sz val="14"/>
        <color theme="1"/>
        <rFont val="UD デジタル 教科書体 N-B"/>
        <family val="1"/>
        <charset val="128"/>
      </rPr>
      <t>セルから選択してください</t>
    </r>
    <rPh sb="5" eb="7">
      <t>カキ</t>
    </rPh>
    <rPh sb="8" eb="12">
      <t>センシュジョウホウ</t>
    </rPh>
    <rPh sb="16" eb="18">
      <t>ニュウリョク</t>
    </rPh>
    <rPh sb="20" eb="21">
      <t>ノチ</t>
    </rPh>
    <rPh sb="26" eb="28">
      <t>センタク</t>
    </rPh>
    <phoneticPr fontId="5"/>
  </si>
  <si>
    <r>
      <t xml:space="preserve">監督者
</t>
    </r>
    <r>
      <rPr>
        <sz val="11"/>
        <color rgb="FFFF0000"/>
        <rFont val="UD デジタル 教科書体 N-B"/>
        <family val="1"/>
        <charset val="128"/>
      </rPr>
      <t>＊引率者と監督者は同一</t>
    </r>
    <r>
      <rPr>
        <sz val="14"/>
        <color rgb="FFFF0000"/>
        <rFont val="UD デジタル 教科書体 N-B"/>
        <family val="1"/>
        <charset val="128"/>
      </rPr>
      <t xml:space="preserve">
</t>
    </r>
    <r>
      <rPr>
        <sz val="11"/>
        <color rgb="FFFF0000"/>
        <rFont val="UD デジタル 教科書体 N-B"/>
        <family val="1"/>
        <charset val="128"/>
      </rPr>
      <t>【引率する外部指導者(コーチ)が監督を辞退して依頼監督を依頼した場合を除く】</t>
    </r>
    <rPh sb="5" eb="7">
      <t>インソツ</t>
    </rPh>
    <rPh sb="7" eb="8">
      <t>シャ</t>
    </rPh>
    <rPh sb="9" eb="11">
      <t>カントク</t>
    </rPh>
    <rPh sb="11" eb="12">
      <t>シャ</t>
    </rPh>
    <rPh sb="13" eb="15">
      <t>ドウイツ</t>
    </rPh>
    <rPh sb="39" eb="41">
      <t>イライ</t>
    </rPh>
    <rPh sb="41" eb="43">
      <t>カントク</t>
    </rPh>
    <rPh sb="44" eb="46">
      <t>イライ</t>
    </rPh>
    <rPh sb="48" eb="50">
      <t>バアイ</t>
    </rPh>
    <rPh sb="51" eb="52">
      <t>ノゾ</t>
    </rPh>
    <phoneticPr fontId="5"/>
  </si>
  <si>
    <r>
      <t>※入場許可申請者が男女個人戦とも同一人の場合、男女別に入場許可申請書を提出
  してください。
※団体戦登録メンバー(監督・選手・マネージャーまた</t>
    </r>
    <r>
      <rPr>
        <sz val="11"/>
        <rFont val="UD デジタル 教科書体 N-B"/>
        <family val="1"/>
        <charset val="128"/>
      </rPr>
      <t>は外部指導者(コーチ))は、
　提出の必要はあり</t>
    </r>
    <r>
      <rPr>
        <sz val="11"/>
        <color theme="1"/>
        <rFont val="UD デジタル 教科書体 N-B"/>
        <family val="1"/>
        <charset val="128"/>
      </rPr>
      <t>ません。
※本書は大会参加申込書と一緒に送付してください。</t>
    </r>
    <rPh sb="11" eb="14">
      <t>コジンセン</t>
    </rPh>
    <rPh sb="16" eb="18">
      <t>ドウイツ</t>
    </rPh>
    <rPh sb="18" eb="19">
      <t>ヒト</t>
    </rPh>
    <rPh sb="20" eb="22">
      <t>バアイ</t>
    </rPh>
    <rPh sb="23" eb="26">
      <t>ダンジョベツ</t>
    </rPh>
    <rPh sb="27" eb="31">
      <t>ニュウジョウキョカ</t>
    </rPh>
    <rPh sb="31" eb="34">
      <t>シンセイショ</t>
    </rPh>
    <rPh sb="35" eb="37">
      <t>テイシュツ</t>
    </rPh>
    <phoneticPr fontId="5"/>
  </si>
  <si>
    <r>
      <rPr>
        <sz val="12"/>
        <color rgb="FFFF0000"/>
        <rFont val="UD デジタル 教科書体 N-B"/>
        <family val="1"/>
        <charset val="128"/>
      </rPr>
      <t>※上記の引率・監督が部活動指導員の場合、部活動指導員欄に〇印にし、任命権者を記入してください。</t>
    </r>
    <r>
      <rPr>
        <sz val="12"/>
        <color theme="1"/>
        <rFont val="UD デジタル 教科書体 N-B"/>
        <family val="1"/>
        <charset val="128"/>
      </rPr>
      <t xml:space="preserve">
　　←セルから選択してください</t>
    </r>
    <rPh sb="55" eb="57">
      <t>センタク</t>
    </rPh>
    <phoneticPr fontId="5"/>
  </si>
  <si>
    <t>女子</t>
  </si>
  <si>
    <t>女子</t>
    <phoneticPr fontId="5"/>
  </si>
  <si>
    <t>学校名
チーム名</t>
    <rPh sb="0" eb="3">
      <t>ガッコウメイ</t>
    </rPh>
    <rPh sb="7" eb="8">
      <t>メイ</t>
    </rPh>
    <phoneticPr fontId="5"/>
  </si>
  <si>
    <t>校長名
代表者名</t>
    <rPh sb="0" eb="3">
      <t>コウチョウメイ</t>
    </rPh>
    <rPh sb="4" eb="8">
      <t>ダイヒョウシャメイ</t>
    </rPh>
    <phoneticPr fontId="5"/>
  </si>
  <si>
    <t>学校名
チーム名</t>
    <phoneticPr fontId="5"/>
  </si>
  <si>
    <t>校長名
代表者名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</si>
</sst>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;;;@"/>
    <numFmt numFmtId="177" formatCode="General&quot;ブ&quot;&quot;ロ&quot;&quot;ッ&quot;&quot;ク&quot;"/>
    <numFmt numFmtId="178" formatCode="&quot;第&quot;General&quot;位&quot;"/>
    <numFmt numFmtId="179" formatCode="[$-411]ggge&quot;年&quot;m&quot;月&quot;d&quot;日&quot;;@"/>
    <numFmt numFmtId="180" formatCode="#"/>
    <numFmt numFmtId="181" formatCode="[$-F800]dddd\,\ mmmm\ dd\,\ yyyy"/>
    <numFmt numFmtId="182" formatCode="0.E+00"/>
  </numFmts>
  <fonts count="53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</font>
    <font>
      <sz val="11"/>
      <color rgb="FF707070"/>
      <name val="Arial"/>
      <family val="2"/>
    </font>
    <font>
      <sz val="11"/>
      <color rgb="FF707070"/>
      <name val="ＭＳ ゴシック"/>
      <family val="3"/>
      <charset val="128"/>
    </font>
    <font>
      <sz val="10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6"/>
      <color theme="1"/>
      <name val="UD デジタル 教科書体 NK-R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22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7"/>
      <color theme="1"/>
      <name val="UD デジタル 教科書体 NP-R"/>
      <family val="1"/>
      <charset val="128"/>
    </font>
    <font>
      <sz val="14"/>
      <color rgb="FFFF0000"/>
      <name val="UD デジタル 教科書体 N-B"/>
      <family val="1"/>
      <charset val="128"/>
    </font>
    <font>
      <sz val="16"/>
      <color theme="1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sz val="11"/>
      <color rgb="FFFF0000"/>
      <name val="UD デジタル 教科書体 N-B"/>
      <family val="1"/>
      <charset val="128"/>
    </font>
    <font>
      <sz val="11"/>
      <name val="UD デジタル 教科書体 N-B"/>
      <family val="1"/>
      <charset val="128"/>
    </font>
    <font>
      <sz val="18"/>
      <color theme="1"/>
      <name val="UD デジタル 教科書体 N-B"/>
      <family val="1"/>
      <charset val="128"/>
    </font>
    <font>
      <sz val="20"/>
      <color theme="1"/>
      <name val="UD デジタル 教科書体 N-B"/>
      <family val="1"/>
      <charset val="128"/>
    </font>
    <font>
      <sz val="14"/>
      <color theme="1"/>
      <name val="UD デジタル 教科書体 N-B"/>
      <family val="1"/>
      <charset val="128"/>
    </font>
    <font>
      <sz val="12"/>
      <color rgb="FFFF0000"/>
      <name val="UD デジタル 教科書体 N-B"/>
      <family val="1"/>
      <charset val="128"/>
    </font>
    <font>
      <sz val="16"/>
      <name val="UD デジタル 教科書体 N-B"/>
      <family val="1"/>
      <charset val="128"/>
    </font>
    <font>
      <sz val="14"/>
      <name val="UD デジタル 教科書体 N-B"/>
      <family val="1"/>
      <charset val="128"/>
    </font>
    <font>
      <sz val="13"/>
      <color rgb="FF444444"/>
      <name val="UD デジタル 教科書体 N-B"/>
      <family val="1"/>
      <charset val="128"/>
    </font>
    <font>
      <sz val="18"/>
      <name val="UD デジタル 教科書体 N-B"/>
      <family val="1"/>
      <charset val="128"/>
    </font>
    <font>
      <sz val="10"/>
      <name val="UD デジタル 教科書体 N-B"/>
      <family val="1"/>
      <charset val="128"/>
    </font>
    <font>
      <sz val="9"/>
      <name val="UD デジタル 教科書体 N-B"/>
      <family val="1"/>
      <charset val="128"/>
    </font>
    <font>
      <sz val="12"/>
      <name val="UD デジタル 教科書体 N-B"/>
      <family val="1"/>
      <charset val="128"/>
    </font>
    <font>
      <sz val="6"/>
      <name val="UD デジタル 教科書体 N-B"/>
      <family val="1"/>
      <charset val="128"/>
    </font>
    <font>
      <u/>
      <sz val="11"/>
      <color theme="1"/>
      <name val="UD デジタル 教科書体 N-B"/>
      <family val="1"/>
      <charset val="128"/>
    </font>
    <font>
      <sz val="11"/>
      <color theme="0"/>
      <name val="UD デジタル 教科書体 N-B"/>
      <family val="1"/>
      <charset val="128"/>
    </font>
    <font>
      <sz val="10"/>
      <color theme="0"/>
      <name val="UD デジタル 教科書体 N-B"/>
      <family val="1"/>
      <charset val="128"/>
    </font>
    <font>
      <sz val="5"/>
      <name val="UD デジタル 教科書体 N-B"/>
      <family val="1"/>
      <charset val="128"/>
    </font>
    <font>
      <sz val="9"/>
      <color theme="0"/>
      <name val="UD デジタル 教科書体 N-B"/>
      <family val="1"/>
      <charset val="128"/>
    </font>
    <font>
      <sz val="10"/>
      <color theme="1"/>
      <name val="UD デジタル 教科書体 N-B"/>
      <family val="1"/>
      <charset val="128"/>
    </font>
    <font>
      <sz val="13.5"/>
      <color rgb="FF333333"/>
      <name val="メイリオ"/>
      <family val="3"/>
      <charset val="128"/>
    </font>
    <font>
      <u/>
      <sz val="10"/>
      <name val="UD デジタル 教科書体 N-B"/>
      <family val="1"/>
      <charset val="128"/>
    </font>
    <font>
      <sz val="10.5"/>
      <name val="UD デジタル 教科書体 N-B"/>
      <family val="1"/>
      <charset val="128"/>
    </font>
    <font>
      <sz val="5.5"/>
      <name val="UD デジタル 教科書体 N-B"/>
      <family val="1"/>
      <charset val="128"/>
    </font>
    <font>
      <sz val="8"/>
      <color theme="1"/>
      <name val="UD デジタル 教科書体 N-B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</fills>
  <borders count="1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/>
    <xf numFmtId="0" fontId="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647">
    <xf numFmtId="0" fontId="0" fillId="0" borderId="0" xfId="0">
      <alignment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12" fillId="0" borderId="0" xfId="0" applyFont="1">
      <alignment vertical="center"/>
    </xf>
    <xf numFmtId="0" fontId="13" fillId="0" borderId="51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" fillId="0" borderId="0" xfId="3">
      <alignment vertical="center"/>
    </xf>
    <xf numFmtId="176" fontId="15" fillId="0" borderId="0" xfId="3" applyNumberFormat="1" applyFont="1" applyAlignment="1">
      <alignment horizontal="distributed" vertical="center" justifyLastLine="1"/>
    </xf>
    <xf numFmtId="176" fontId="21" fillId="0" borderId="0" xfId="3" applyNumberFormat="1" applyFont="1">
      <alignment vertical="center"/>
    </xf>
    <xf numFmtId="176" fontId="15" fillId="0" borderId="0" xfId="3" applyNumberFormat="1" applyFont="1" applyAlignment="1"/>
    <xf numFmtId="176" fontId="19" fillId="0" borderId="0" xfId="3" applyNumberFormat="1" applyFont="1" applyAlignment="1">
      <alignment horizontal="center" vertical="center" shrinkToFit="1"/>
    </xf>
    <xf numFmtId="176" fontId="15" fillId="0" borderId="0" xfId="3" applyNumberFormat="1" applyFont="1" applyAlignment="1">
      <alignment horizontal="left" vertical="center" wrapText="1" shrinkToFit="1"/>
    </xf>
    <xf numFmtId="176" fontId="15" fillId="0" borderId="0" xfId="0" applyNumberFormat="1" applyFont="1" applyAlignment="1">
      <alignment vertical="center" shrinkToFit="1"/>
    </xf>
    <xf numFmtId="0" fontId="20" fillId="0" borderId="0" xfId="0" applyFont="1" applyAlignment="1">
      <alignment horizontal="distributed" vertical="center" indent="1"/>
    </xf>
    <xf numFmtId="0" fontId="24" fillId="6" borderId="84" xfId="0" applyFont="1" applyFill="1" applyBorder="1" applyAlignment="1">
      <alignment horizontal="center"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6" fillId="4" borderId="0" xfId="0" applyFont="1" applyFill="1">
      <alignment vertical="center"/>
    </xf>
    <xf numFmtId="0" fontId="27" fillId="0" borderId="0" xfId="0" applyFont="1">
      <alignment vertical="center"/>
    </xf>
    <xf numFmtId="0" fontId="24" fillId="0" borderId="84" xfId="0" applyFont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32" fillId="6" borderId="0" xfId="0" applyFont="1" applyFill="1">
      <alignment vertical="center"/>
    </xf>
    <xf numFmtId="177" fontId="32" fillId="0" borderId="74" xfId="0" applyNumberFormat="1" applyFont="1" applyBorder="1" applyAlignment="1">
      <alignment horizontal="left" vertical="center"/>
    </xf>
    <xf numFmtId="177" fontId="32" fillId="3" borderId="74" xfId="0" applyNumberFormat="1" applyFont="1" applyFill="1" applyBorder="1" applyAlignment="1" applyProtection="1">
      <alignment horizontal="left" vertical="center"/>
      <protection locked="0"/>
    </xf>
    <xf numFmtId="0" fontId="32" fillId="0" borderId="74" xfId="0" applyFont="1" applyBorder="1" applyAlignment="1">
      <alignment horizontal="left" vertical="center"/>
    </xf>
    <xf numFmtId="0" fontId="32" fillId="3" borderId="74" xfId="0" applyFont="1" applyFill="1" applyBorder="1" applyAlignment="1" applyProtection="1">
      <alignment horizontal="left" vertical="center"/>
      <protection locked="0"/>
    </xf>
    <xf numFmtId="0" fontId="32" fillId="0" borderId="74" xfId="0" applyFont="1" applyBorder="1" applyAlignment="1">
      <alignment horizontal="left" vertical="center" shrinkToFit="1"/>
    </xf>
    <xf numFmtId="0" fontId="32" fillId="2" borderId="74" xfId="0" applyFont="1" applyFill="1" applyBorder="1" applyAlignment="1" applyProtection="1">
      <alignment horizontal="left" vertical="center" shrinkToFit="1"/>
      <protection locked="0"/>
    </xf>
    <xf numFmtId="0" fontId="32" fillId="0" borderId="75" xfId="0" applyFont="1" applyBorder="1">
      <alignment vertical="center"/>
    </xf>
    <xf numFmtId="0" fontId="32" fillId="0" borderId="75" xfId="0" quotePrefix="1" applyFont="1" applyBorder="1" applyAlignment="1">
      <alignment horizontal="left" vertical="center"/>
    </xf>
    <xf numFmtId="0" fontId="32" fillId="2" borderId="75" xfId="0" quotePrefix="1" applyFont="1" applyFill="1" applyBorder="1" applyAlignment="1" applyProtection="1">
      <alignment horizontal="left" vertical="center"/>
      <protection locked="0"/>
    </xf>
    <xf numFmtId="49" fontId="32" fillId="0" borderId="0" xfId="0" applyNumberFormat="1" applyFont="1" applyAlignment="1">
      <alignment horizontal="left" vertical="center"/>
    </xf>
    <xf numFmtId="0" fontId="32" fillId="0" borderId="76" xfId="0" applyFont="1" applyBorder="1">
      <alignment vertical="center"/>
    </xf>
    <xf numFmtId="0" fontId="32" fillId="0" borderId="76" xfId="0" applyFont="1" applyBorder="1" applyAlignment="1">
      <alignment horizontal="left" vertical="center"/>
    </xf>
    <xf numFmtId="0" fontId="24" fillId="0" borderId="0" xfId="0" applyFont="1">
      <alignment vertical="center"/>
    </xf>
    <xf numFmtId="0" fontId="32" fillId="0" borderId="76" xfId="0" applyFont="1" applyBorder="1" applyAlignment="1">
      <alignment vertical="center" shrinkToFit="1"/>
    </xf>
    <xf numFmtId="0" fontId="32" fillId="2" borderId="76" xfId="0" applyFont="1" applyFill="1" applyBorder="1" applyAlignment="1" applyProtection="1">
      <alignment horizontal="left" vertical="center" shrinkToFit="1"/>
      <protection locked="0"/>
    </xf>
    <xf numFmtId="0" fontId="32" fillId="0" borderId="76" xfId="0" quotePrefix="1" applyFont="1" applyBorder="1">
      <alignment vertical="center"/>
    </xf>
    <xf numFmtId="0" fontId="32" fillId="2" borderId="76" xfId="0" quotePrefix="1" applyFont="1" applyFill="1" applyBorder="1" applyAlignment="1" applyProtection="1">
      <alignment horizontal="left" vertical="center"/>
      <protection locked="0"/>
    </xf>
    <xf numFmtId="0" fontId="32" fillId="0" borderId="77" xfId="0" applyFont="1" applyBorder="1">
      <alignment vertical="center"/>
    </xf>
    <xf numFmtId="0" fontId="32" fillId="0" borderId="77" xfId="0" quotePrefix="1" applyFont="1" applyBorder="1">
      <alignment vertical="center"/>
    </xf>
    <xf numFmtId="0" fontId="32" fillId="2" borderId="77" xfId="0" quotePrefix="1" applyFont="1" applyFill="1" applyBorder="1" applyAlignment="1" applyProtection="1">
      <alignment horizontal="left" vertical="center"/>
      <protection locked="0"/>
    </xf>
    <xf numFmtId="0" fontId="32" fillId="0" borderId="74" xfId="0" applyFont="1" applyBorder="1">
      <alignment vertical="center"/>
    </xf>
    <xf numFmtId="0" fontId="32" fillId="2" borderId="74" xfId="0" applyFont="1" applyFill="1" applyBorder="1" applyAlignment="1" applyProtection="1">
      <alignment horizontal="left" vertical="center"/>
      <protection locked="0"/>
    </xf>
    <xf numFmtId="14" fontId="32" fillId="0" borderId="75" xfId="0" applyNumberFormat="1" applyFont="1" applyBorder="1" applyAlignment="1">
      <alignment horizontal="left" vertical="center"/>
    </xf>
    <xf numFmtId="14" fontId="32" fillId="2" borderId="75" xfId="0" applyNumberFormat="1" applyFont="1" applyFill="1" applyBorder="1" applyAlignment="1" applyProtection="1">
      <alignment horizontal="left" vertical="center"/>
      <protection locked="0"/>
    </xf>
    <xf numFmtId="0" fontId="32" fillId="7" borderId="0" xfId="0" applyFont="1" applyFill="1">
      <alignment vertical="center"/>
    </xf>
    <xf numFmtId="0" fontId="32" fillId="2" borderId="75" xfId="0" applyFont="1" applyFill="1" applyBorder="1" applyAlignment="1" applyProtection="1">
      <alignment horizontal="left" vertical="center"/>
      <protection locked="0"/>
    </xf>
    <xf numFmtId="0" fontId="32" fillId="2" borderId="76" xfId="0" applyFont="1" applyFill="1" applyBorder="1" applyAlignment="1" applyProtection="1">
      <alignment horizontal="left" vertical="center"/>
      <protection locked="0"/>
    </xf>
    <xf numFmtId="0" fontId="32" fillId="3" borderId="76" xfId="0" applyFont="1" applyFill="1" applyBorder="1" applyProtection="1">
      <alignment vertical="center"/>
      <protection locked="0"/>
    </xf>
    <xf numFmtId="0" fontId="32" fillId="0" borderId="76" xfId="0" applyFont="1" applyBorder="1" applyAlignment="1">
      <alignment vertical="center" wrapText="1"/>
    </xf>
    <xf numFmtId="0" fontId="32" fillId="3" borderId="76" xfId="0" applyFont="1" applyFill="1" applyBorder="1" applyAlignment="1" applyProtection="1">
      <alignment horizontal="left" vertical="center"/>
      <protection locked="0"/>
    </xf>
    <xf numFmtId="0" fontId="32" fillId="0" borderId="76" xfId="0" quotePrefix="1" applyFont="1" applyBorder="1" applyAlignment="1">
      <alignment vertical="center" shrinkToFit="1"/>
    </xf>
    <xf numFmtId="0" fontId="32" fillId="2" borderId="76" xfId="0" quotePrefix="1" applyFont="1" applyFill="1" applyBorder="1" applyAlignment="1" applyProtection="1">
      <alignment horizontal="left" vertical="center" shrinkToFit="1"/>
      <protection locked="0"/>
    </xf>
    <xf numFmtId="0" fontId="32" fillId="0" borderId="77" xfId="0" applyFont="1" applyBorder="1" applyAlignment="1">
      <alignment vertical="center" shrinkToFit="1"/>
    </xf>
    <xf numFmtId="0" fontId="32" fillId="2" borderId="77" xfId="0" applyFont="1" applyFill="1" applyBorder="1" applyAlignment="1" applyProtection="1">
      <alignment horizontal="left" vertical="center" shrinkToFit="1"/>
      <protection locked="0"/>
    </xf>
    <xf numFmtId="0" fontId="32" fillId="0" borderId="79" xfId="0" applyFont="1" applyBorder="1">
      <alignment vertical="center"/>
    </xf>
    <xf numFmtId="0" fontId="32" fillId="0" borderId="79" xfId="0" applyFont="1" applyBorder="1" applyAlignment="1">
      <alignment vertical="center" shrinkToFit="1"/>
    </xf>
    <xf numFmtId="0" fontId="32" fillId="2" borderId="79" xfId="0" applyFont="1" applyFill="1" applyBorder="1" applyAlignment="1" applyProtection="1">
      <alignment horizontal="left" vertical="center" shrinkToFit="1"/>
      <protection locked="0"/>
    </xf>
    <xf numFmtId="0" fontId="32" fillId="3" borderId="79" xfId="0" applyFont="1" applyFill="1" applyBorder="1" applyAlignment="1" applyProtection="1">
      <alignment vertical="center" shrinkToFit="1"/>
      <protection locked="0"/>
    </xf>
    <xf numFmtId="0" fontId="32" fillId="4" borderId="79" xfId="0" applyFont="1" applyFill="1" applyBorder="1" applyAlignment="1" applyProtection="1">
      <alignment vertical="center" shrinkToFit="1"/>
      <protection locked="0"/>
    </xf>
    <xf numFmtId="0" fontId="32" fillId="0" borderId="80" xfId="0" applyFont="1" applyBorder="1">
      <alignment vertical="center"/>
    </xf>
    <xf numFmtId="0" fontId="32" fillId="4" borderId="80" xfId="0" applyFont="1" applyFill="1" applyBorder="1" applyProtection="1">
      <alignment vertical="center"/>
      <protection locked="0"/>
    </xf>
    <xf numFmtId="0" fontId="32" fillId="0" borderId="75" xfId="0" applyFont="1" applyBorder="1" applyAlignment="1">
      <alignment vertical="center" shrinkToFit="1"/>
    </xf>
    <xf numFmtId="0" fontId="32" fillId="2" borderId="75" xfId="0" applyFont="1" applyFill="1" applyBorder="1" applyAlignment="1" applyProtection="1">
      <alignment horizontal="left" vertical="center" shrinkToFit="1"/>
      <protection locked="0"/>
    </xf>
    <xf numFmtId="0" fontId="32" fillId="3" borderId="76" xfId="0" applyFont="1" applyFill="1" applyBorder="1" applyAlignment="1" applyProtection="1">
      <alignment vertical="center" shrinkToFit="1"/>
      <protection locked="0"/>
    </xf>
    <xf numFmtId="0" fontId="32" fillId="0" borderId="77" xfId="0" applyFont="1" applyBorder="1" applyAlignment="1">
      <alignment vertical="center" wrapText="1"/>
    </xf>
    <xf numFmtId="0" fontId="32" fillId="2" borderId="77" xfId="0" applyFont="1" applyFill="1" applyBorder="1" applyAlignment="1" applyProtection="1">
      <alignment vertical="center" shrinkToFit="1"/>
      <protection locked="0"/>
    </xf>
    <xf numFmtId="0" fontId="32" fillId="0" borderId="75" xfId="0" applyFont="1" applyBorder="1" applyAlignment="1">
      <alignment horizontal="left" vertical="center" shrinkToFit="1"/>
    </xf>
    <xf numFmtId="0" fontId="32" fillId="0" borderId="76" xfId="0" applyFont="1" applyBorder="1" applyAlignment="1">
      <alignment horizontal="left" vertical="center" shrinkToFit="1"/>
    </xf>
    <xf numFmtId="0" fontId="24" fillId="0" borderId="77" xfId="0" applyFont="1" applyBorder="1" applyAlignment="1">
      <alignment vertical="center" wrapText="1"/>
    </xf>
    <xf numFmtId="0" fontId="32" fillId="0" borderId="77" xfId="0" applyFont="1" applyBorder="1" applyAlignment="1">
      <alignment horizontal="left" vertical="center"/>
    </xf>
    <xf numFmtId="0" fontId="32" fillId="4" borderId="0" xfId="0" applyFont="1" applyFill="1">
      <alignment vertical="center"/>
    </xf>
    <xf numFmtId="0" fontId="32" fillId="3" borderId="79" xfId="0" applyFont="1" applyFill="1" applyBorder="1" applyAlignment="1" applyProtection="1">
      <alignment horizontal="left" vertical="center" shrinkToFit="1"/>
      <protection locked="0"/>
    </xf>
    <xf numFmtId="0" fontId="32" fillId="4" borderId="79" xfId="0" applyFont="1" applyFill="1" applyBorder="1" applyAlignment="1" applyProtection="1">
      <alignment horizontal="left" vertical="center" shrinkToFit="1"/>
      <protection locked="0"/>
    </xf>
    <xf numFmtId="0" fontId="32" fillId="4" borderId="80" xfId="0" applyFont="1" applyFill="1" applyBorder="1" applyAlignment="1" applyProtection="1">
      <alignment horizontal="left" vertical="center"/>
      <protection locked="0"/>
    </xf>
    <xf numFmtId="0" fontId="32" fillId="3" borderId="76" xfId="0" applyFont="1" applyFill="1" applyBorder="1" applyAlignment="1" applyProtection="1">
      <alignment horizontal="left" vertical="center" shrinkToFit="1"/>
      <protection locked="0"/>
    </xf>
    <xf numFmtId="0" fontId="32" fillId="0" borderId="75" xfId="0" applyFont="1" applyBorder="1" applyAlignment="1">
      <alignment horizontal="left" vertical="center"/>
    </xf>
    <xf numFmtId="0" fontId="32" fillId="3" borderId="75" xfId="0" applyFont="1" applyFill="1" applyBorder="1" applyAlignment="1" applyProtection="1">
      <alignment horizontal="left" vertical="center" shrinkToFit="1"/>
      <protection locked="0"/>
    </xf>
    <xf numFmtId="0" fontId="32" fillId="3" borderId="77" xfId="0" applyFont="1" applyFill="1" applyBorder="1" applyAlignment="1" applyProtection="1">
      <alignment vertical="center" shrinkToFit="1"/>
      <protection locked="0"/>
    </xf>
    <xf numFmtId="0" fontId="32" fillId="0" borderId="75" xfId="0" applyFont="1" applyBorder="1" applyAlignment="1">
      <alignment vertical="center" wrapText="1"/>
    </xf>
    <xf numFmtId="0" fontId="24" fillId="0" borderId="76" xfId="0" applyFont="1" applyBorder="1" applyAlignment="1">
      <alignment vertical="center" wrapText="1"/>
    </xf>
    <xf numFmtId="0" fontId="32" fillId="0" borderId="77" xfId="0" applyFont="1" applyBorder="1" applyAlignment="1">
      <alignment horizontal="left" vertical="center" wrapText="1"/>
    </xf>
    <xf numFmtId="0" fontId="32" fillId="2" borderId="77" xfId="0" applyFont="1" applyFill="1" applyBorder="1" applyAlignment="1" applyProtection="1">
      <alignment horizontal="left" vertical="center"/>
      <protection locked="0"/>
    </xf>
    <xf numFmtId="0" fontId="32" fillId="0" borderId="0" xfId="0" applyFont="1" applyAlignment="1">
      <alignment horizontal="left" vertical="center"/>
    </xf>
    <xf numFmtId="0" fontId="32" fillId="0" borderId="69" xfId="0" applyFont="1" applyBorder="1" applyAlignment="1">
      <alignment vertical="center" wrapText="1"/>
    </xf>
    <xf numFmtId="0" fontId="32" fillId="0" borderId="69" xfId="0" applyFont="1" applyBorder="1" applyAlignment="1">
      <alignment horizontal="left" vertical="center" shrinkToFit="1"/>
    </xf>
    <xf numFmtId="0" fontId="32" fillId="0" borderId="82" xfId="0" applyFont="1" applyBorder="1" applyAlignment="1">
      <alignment vertical="center" wrapText="1"/>
    </xf>
    <xf numFmtId="0" fontId="32" fillId="0" borderId="82" xfId="0" applyFont="1" applyBorder="1" applyAlignment="1">
      <alignment horizontal="left" vertical="center" shrinkToFit="1"/>
    </xf>
    <xf numFmtId="0" fontId="32" fillId="0" borderId="82" xfId="0" applyFont="1" applyBorder="1" applyAlignment="1">
      <alignment horizontal="left" vertical="center"/>
    </xf>
    <xf numFmtId="0" fontId="24" fillId="0" borderId="83" xfId="0" applyFont="1" applyBorder="1" applyAlignment="1">
      <alignment vertical="center" wrapText="1"/>
    </xf>
    <xf numFmtId="0" fontId="32" fillId="0" borderId="83" xfId="0" applyFont="1" applyBorder="1" applyAlignment="1">
      <alignment horizontal="left" vertical="center"/>
    </xf>
    <xf numFmtId="0" fontId="32" fillId="0" borderId="81" xfId="0" applyFont="1" applyBorder="1" applyAlignment="1">
      <alignment vertical="center" wrapText="1"/>
    </xf>
    <xf numFmtId="0" fontId="32" fillId="0" borderId="81" xfId="0" applyFont="1" applyBorder="1" applyAlignment="1">
      <alignment horizontal="left" vertical="center" shrinkToFit="1"/>
    </xf>
    <xf numFmtId="0" fontId="32" fillId="2" borderId="69" xfId="0" applyFont="1" applyFill="1" applyBorder="1" applyAlignment="1" applyProtection="1">
      <alignment horizontal="left" vertical="center" shrinkToFit="1"/>
      <protection locked="0"/>
    </xf>
    <xf numFmtId="0" fontId="32" fillId="2" borderId="82" xfId="0" applyFont="1" applyFill="1" applyBorder="1" applyAlignment="1" applyProtection="1">
      <alignment horizontal="left" vertical="center" shrinkToFit="1"/>
      <protection locked="0"/>
    </xf>
    <xf numFmtId="0" fontId="32" fillId="2" borderId="82" xfId="0" applyFont="1" applyFill="1" applyBorder="1" applyAlignment="1" applyProtection="1">
      <alignment horizontal="left" vertical="center"/>
      <protection locked="0"/>
    </xf>
    <xf numFmtId="0" fontId="32" fillId="2" borderId="81" xfId="0" applyFont="1" applyFill="1" applyBorder="1" applyAlignment="1" applyProtection="1">
      <alignment horizontal="left" vertical="center" shrinkToFit="1"/>
      <protection locked="0"/>
    </xf>
    <xf numFmtId="179" fontId="26" fillId="0" borderId="0" xfId="0" applyNumberFormat="1" applyFo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5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5" fillId="0" borderId="1" xfId="0" applyFont="1" applyBorder="1" applyAlignment="1">
      <alignment horizontal="center" vertical="center" shrinkToFit="1"/>
    </xf>
    <xf numFmtId="179" fontId="26" fillId="0" borderId="0" xfId="0" applyNumberFormat="1" applyFont="1" applyAlignment="1">
      <alignment horizontal="right" vertical="center"/>
    </xf>
    <xf numFmtId="0" fontId="26" fillId="0" borderId="1" xfId="0" applyFont="1" applyBorder="1" applyAlignment="1"/>
    <xf numFmtId="0" fontId="26" fillId="0" borderId="47" xfId="0" applyFont="1" applyBorder="1" applyAlignment="1"/>
    <xf numFmtId="0" fontId="26" fillId="0" borderId="47" xfId="0" applyFont="1" applyBorder="1">
      <alignment vertical="center"/>
    </xf>
    <xf numFmtId="0" fontId="27" fillId="0" borderId="47" xfId="0" applyFont="1" applyBorder="1" applyAlignment="1">
      <alignment horizontal="left"/>
    </xf>
    <xf numFmtId="0" fontId="26" fillId="0" borderId="1" xfId="0" applyFont="1" applyBorder="1">
      <alignment vertical="center"/>
    </xf>
    <xf numFmtId="0" fontId="30" fillId="0" borderId="0" xfId="0" applyFont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47" fillId="0" borderId="14" xfId="0" applyFont="1" applyBorder="1" applyAlignment="1">
      <alignment horizontal="center" vertical="center"/>
    </xf>
    <xf numFmtId="0" fontId="47" fillId="0" borderId="63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32" fillId="0" borderId="153" xfId="0" applyFont="1" applyBorder="1" applyAlignment="1">
      <alignment horizontal="center" vertical="center"/>
    </xf>
    <xf numFmtId="0" fontId="26" fillId="0" borderId="0" xfId="0" applyFont="1" applyAlignment="1"/>
    <xf numFmtId="0" fontId="26" fillId="0" borderId="21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shrinkToFit="1"/>
    </xf>
    <xf numFmtId="0" fontId="29" fillId="0" borderId="0" xfId="0" applyFont="1" applyAlignment="1">
      <alignment vertical="center" wrapText="1"/>
    </xf>
    <xf numFmtId="0" fontId="32" fillId="0" borderId="1" xfId="0" applyFont="1" applyBorder="1" applyAlignment="1">
      <alignment shrinkToFit="1"/>
    </xf>
    <xf numFmtId="0" fontId="27" fillId="0" borderId="47" xfId="0" applyFont="1" applyBorder="1" applyAlignment="1"/>
    <xf numFmtId="0" fontId="26" fillId="0" borderId="21" xfId="0" applyFont="1" applyBorder="1" applyAlignment="1">
      <alignment horizontal="center" vertical="center" shrinkToFit="1"/>
    </xf>
    <xf numFmtId="0" fontId="32" fillId="0" borderId="47" xfId="0" applyFont="1" applyBorder="1" applyAlignment="1">
      <alignment horizontal="center" vertical="center"/>
    </xf>
    <xf numFmtId="0" fontId="47" fillId="0" borderId="46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47" fillId="0" borderId="14" xfId="0" applyFont="1" applyBorder="1" applyAlignment="1">
      <alignment horizontal="center" vertical="center" shrinkToFit="1"/>
    </xf>
    <xf numFmtId="0" fontId="26" fillId="0" borderId="65" xfId="0" applyFont="1" applyBorder="1" applyAlignment="1">
      <alignment horizontal="center" vertical="center" shrinkToFit="1"/>
    </xf>
    <xf numFmtId="178" fontId="32" fillId="0" borderId="65" xfId="0" applyNumberFormat="1" applyFont="1" applyBorder="1" applyAlignment="1">
      <alignment horizontal="center" vertical="center" shrinkToFit="1"/>
    </xf>
    <xf numFmtId="0" fontId="26" fillId="0" borderId="142" xfId="0" applyFont="1" applyBorder="1" applyAlignment="1">
      <alignment horizontal="center" vertical="center" shrinkToFit="1"/>
    </xf>
    <xf numFmtId="0" fontId="32" fillId="0" borderId="142" xfId="0" applyFont="1" applyBorder="1" applyAlignment="1">
      <alignment horizontal="center" vertical="center" shrinkToFit="1"/>
    </xf>
    <xf numFmtId="178" fontId="32" fillId="0" borderId="142" xfId="0" applyNumberFormat="1" applyFont="1" applyBorder="1" applyAlignment="1">
      <alignment horizontal="center" vertical="center" shrinkToFit="1"/>
    </xf>
    <xf numFmtId="0" fontId="26" fillId="0" borderId="67" xfId="0" applyFont="1" applyBorder="1" applyAlignment="1">
      <alignment horizontal="center" vertical="center" shrinkToFit="1"/>
    </xf>
    <xf numFmtId="180" fontId="34" fillId="0" borderId="0" xfId="0" applyNumberFormat="1" applyFont="1" applyAlignment="1">
      <alignment horizontal="center" vertical="center" wrapText="1"/>
    </xf>
    <xf numFmtId="180" fontId="29" fillId="0" borderId="0" xfId="0" applyNumberFormat="1" applyFont="1">
      <alignment vertical="center"/>
    </xf>
    <xf numFmtId="180" fontId="29" fillId="0" borderId="54" xfId="0" applyNumberFormat="1" applyFont="1" applyBorder="1" applyAlignment="1">
      <alignment horizontal="center" vertical="center" wrapText="1"/>
    </xf>
    <xf numFmtId="180" fontId="29" fillId="0" borderId="95" xfId="0" applyNumberFormat="1" applyFont="1" applyBorder="1" applyAlignment="1">
      <alignment horizontal="center" vertical="center" wrapText="1"/>
    </xf>
    <xf numFmtId="180" fontId="29" fillId="0" borderId="125" xfId="0" applyNumberFormat="1" applyFont="1" applyBorder="1" applyAlignment="1">
      <alignment horizontal="center" vertical="center" wrapText="1"/>
    </xf>
    <xf numFmtId="180" fontId="29" fillId="0" borderId="125" xfId="0" applyNumberFormat="1" applyFont="1" applyBorder="1" applyAlignment="1">
      <alignment horizontal="center" vertical="center" shrinkToFit="1"/>
    </xf>
    <xf numFmtId="180" fontId="29" fillId="0" borderId="0" xfId="0" applyNumberFormat="1" applyFont="1" applyAlignment="1">
      <alignment horizontal="center" vertical="center" wrapText="1"/>
    </xf>
    <xf numFmtId="180" fontId="29" fillId="0" borderId="109" xfId="0" applyNumberFormat="1" applyFont="1" applyBorder="1" applyAlignment="1">
      <alignment horizontal="center" vertical="center" wrapText="1"/>
    </xf>
    <xf numFmtId="180" fontId="38" fillId="0" borderId="0" xfId="0" applyNumberFormat="1" applyFont="1">
      <alignment vertical="center"/>
    </xf>
    <xf numFmtId="180" fontId="38" fillId="0" borderId="0" xfId="0" applyNumberFormat="1" applyFont="1" applyAlignment="1">
      <alignment vertical="top"/>
    </xf>
    <xf numFmtId="180" fontId="46" fillId="0" borderId="0" xfId="0" applyNumberFormat="1" applyFont="1">
      <alignment vertical="center"/>
    </xf>
    <xf numFmtId="180" fontId="29" fillId="0" borderId="0" xfId="0" applyNumberFormat="1" applyFont="1" applyAlignment="1">
      <alignment horizontal="right" vertical="center"/>
    </xf>
    <xf numFmtId="180" fontId="29" fillId="0" borderId="0" xfId="0" applyNumberFormat="1" applyFont="1" applyAlignment="1">
      <alignment horizontal="center" vertical="center"/>
    </xf>
    <xf numFmtId="180" fontId="34" fillId="0" borderId="0" xfId="0" applyNumberFormat="1" applyFont="1" applyAlignment="1">
      <alignment horizontal="left"/>
    </xf>
    <xf numFmtId="180" fontId="40" fillId="0" borderId="0" xfId="0" applyNumberFormat="1" applyFont="1" applyAlignment="1">
      <alignment horizontal="left" vertical="center"/>
    </xf>
    <xf numFmtId="180" fontId="40" fillId="0" borderId="0" xfId="0" applyNumberFormat="1" applyFont="1">
      <alignment vertical="center"/>
    </xf>
    <xf numFmtId="180" fontId="39" fillId="0" borderId="2" xfId="0" applyNumberFormat="1" applyFont="1" applyBorder="1" applyAlignment="1">
      <alignment vertical="top" wrapText="1"/>
    </xf>
    <xf numFmtId="180" fontId="41" fillId="0" borderId="95" xfId="0" applyNumberFormat="1" applyFont="1" applyBorder="1" applyAlignment="1">
      <alignment horizontal="center" vertical="center" shrinkToFit="1"/>
    </xf>
    <xf numFmtId="180" fontId="41" fillId="0" borderId="56" xfId="0" applyNumberFormat="1" applyFont="1" applyBorder="1" applyAlignment="1">
      <alignment horizontal="center" vertical="center" shrinkToFit="1"/>
    </xf>
    <xf numFmtId="180" fontId="40" fillId="0" borderId="0" xfId="0" applyNumberFormat="1" applyFont="1" applyAlignment="1">
      <alignment horizontal="center" vertical="center"/>
    </xf>
    <xf numFmtId="180" fontId="40" fillId="0" borderId="0" xfId="0" applyNumberFormat="1" applyFont="1" applyAlignment="1">
      <alignment horizontal="center" vertical="center" textRotation="255"/>
    </xf>
    <xf numFmtId="180" fontId="41" fillId="0" borderId="0" xfId="0" applyNumberFormat="1" applyFont="1" applyAlignment="1">
      <alignment horizontal="center" vertical="center" shrinkToFit="1"/>
    </xf>
    <xf numFmtId="180" fontId="29" fillId="0" borderId="0" xfId="0" applyNumberFormat="1" applyFont="1" applyAlignment="1">
      <alignment horizontal="center" vertical="center" textRotation="255"/>
    </xf>
    <xf numFmtId="180" fontId="35" fillId="0" borderId="0" xfId="0" applyNumberFormat="1" applyFont="1" applyAlignment="1">
      <alignment horizontal="center" vertical="center" shrinkToFit="1"/>
    </xf>
    <xf numFmtId="180" fontId="26" fillId="0" borderId="0" xfId="0" applyNumberFormat="1" applyFont="1" applyAlignment="1">
      <alignment horizontal="left" vertical="center" wrapText="1"/>
    </xf>
    <xf numFmtId="180" fontId="35" fillId="0" borderId="0" xfId="0" applyNumberFormat="1" applyFont="1" applyAlignment="1">
      <alignment vertical="center" wrapText="1"/>
    </xf>
    <xf numFmtId="180" fontId="36" fillId="0" borderId="0" xfId="0" applyNumberFormat="1" applyFont="1">
      <alignment vertical="center"/>
    </xf>
    <xf numFmtId="180" fontId="35" fillId="0" borderId="0" xfId="0" applyNumberFormat="1" applyFont="1">
      <alignment vertical="center"/>
    </xf>
    <xf numFmtId="180" fontId="34" fillId="0" borderId="0" xfId="0" applyNumberFormat="1" applyFont="1">
      <alignment vertical="center"/>
    </xf>
    <xf numFmtId="180" fontId="29" fillId="0" borderId="0" xfId="0" applyNumberFormat="1" applyFont="1" applyAlignment="1"/>
    <xf numFmtId="180" fontId="29" fillId="0" borderId="8" xfId="0" applyNumberFormat="1" applyFont="1" applyBorder="1" applyAlignment="1">
      <alignment horizontal="center" vertical="center" wrapText="1"/>
    </xf>
    <xf numFmtId="180" fontId="29" fillId="0" borderId="137" xfId="0" applyNumberFormat="1" applyFont="1" applyBorder="1" applyAlignment="1">
      <alignment horizontal="center" vertical="center" wrapText="1"/>
    </xf>
    <xf numFmtId="180" fontId="29" fillId="5" borderId="0" xfId="0" applyNumberFormat="1" applyFont="1" applyFill="1" applyAlignment="1">
      <alignment horizontal="left"/>
    </xf>
    <xf numFmtId="180" fontId="43" fillId="5" borderId="0" xfId="0" applyNumberFormat="1" applyFont="1" applyFill="1">
      <alignment vertical="center"/>
    </xf>
    <xf numFmtId="180" fontId="44" fillId="5" borderId="0" xfId="0" applyNumberFormat="1" applyFont="1" applyFill="1" applyAlignment="1">
      <alignment vertical="top"/>
    </xf>
    <xf numFmtId="180" fontId="38" fillId="0" borderId="0" xfId="0" applyNumberFormat="1" applyFont="1" applyAlignment="1">
      <alignment horizontal="left" vertical="center" wrapText="1"/>
    </xf>
    <xf numFmtId="180" fontId="40" fillId="0" borderId="0" xfId="0" applyNumberFormat="1" applyFont="1" applyAlignment="1"/>
    <xf numFmtId="180" fontId="29" fillId="0" borderId="0" xfId="0" applyNumberFormat="1" applyFont="1" applyAlignment="1">
      <alignment horizontal="distributed"/>
    </xf>
    <xf numFmtId="180" fontId="29" fillId="0" borderId="0" xfId="0" applyNumberFormat="1" applyFont="1" applyAlignment="1">
      <alignment horizontal="distributed" vertical="center" indent="2"/>
    </xf>
    <xf numFmtId="180" fontId="34" fillId="0" borderId="1" xfId="0" applyNumberFormat="1" applyFont="1" applyBorder="1">
      <alignment vertical="center"/>
    </xf>
    <xf numFmtId="180" fontId="34" fillId="0" borderId="1" xfId="0" applyNumberFormat="1" applyFont="1" applyBorder="1" applyAlignment="1">
      <alignment horizontal="right" vertical="center"/>
    </xf>
    <xf numFmtId="180" fontId="34" fillId="0" borderId="1" xfId="0" applyNumberFormat="1" applyFont="1" applyBorder="1" applyAlignment="1">
      <alignment horizontal="left" vertical="center"/>
    </xf>
    <xf numFmtId="0" fontId="27" fillId="0" borderId="0" xfId="0" applyFont="1" applyAlignment="1">
      <alignment vertical="center" wrapText="1"/>
    </xf>
    <xf numFmtId="0" fontId="48" fillId="0" borderId="0" xfId="0" applyFont="1">
      <alignment vertical="center"/>
    </xf>
    <xf numFmtId="182" fontId="26" fillId="0" borderId="0" xfId="0" applyNumberFormat="1" applyFont="1">
      <alignment vertical="center"/>
    </xf>
    <xf numFmtId="0" fontId="32" fillId="3" borderId="77" xfId="0" applyFont="1" applyFill="1" applyBorder="1" applyAlignment="1" applyProtection="1">
      <alignment horizontal="left" vertical="center"/>
      <protection locked="0"/>
    </xf>
    <xf numFmtId="0" fontId="32" fillId="3" borderId="83" xfId="0" applyFont="1" applyFill="1" applyBorder="1" applyAlignment="1" applyProtection="1">
      <alignment horizontal="left" vertical="center"/>
      <protection locked="0"/>
    </xf>
    <xf numFmtId="180" fontId="35" fillId="0" borderId="0" xfId="0" applyNumberFormat="1" applyFont="1" applyAlignment="1"/>
    <xf numFmtId="180" fontId="29" fillId="0" borderId="47" xfId="0" applyNumberFormat="1" applyFont="1" applyBorder="1" applyAlignment="1">
      <alignment horizontal="center" vertical="center" shrinkToFit="1"/>
    </xf>
    <xf numFmtId="180" fontId="29" fillId="0" borderId="50" xfId="0" applyNumberFormat="1" applyFont="1" applyBorder="1" applyAlignment="1">
      <alignment horizontal="center" vertical="center" wrapText="1"/>
    </xf>
    <xf numFmtId="180" fontId="51" fillId="0" borderId="95" xfId="0" applyNumberFormat="1" applyFont="1" applyBorder="1" applyAlignment="1">
      <alignment horizontal="center" vertical="center" wrapText="1"/>
    </xf>
    <xf numFmtId="180" fontId="51" fillId="0" borderId="56" xfId="0" applyNumberFormat="1" applyFont="1" applyBorder="1" applyAlignment="1">
      <alignment horizontal="center" vertical="center" wrapText="1"/>
    </xf>
    <xf numFmtId="180" fontId="38" fillId="0" borderId="0" xfId="0" applyNumberFormat="1" applyFont="1" applyAlignment="1">
      <alignment horizontal="center" vertical="top"/>
    </xf>
    <xf numFmtId="180" fontId="35" fillId="0" borderId="0" xfId="0" applyNumberFormat="1" applyFont="1" applyAlignment="1">
      <alignment horizontal="left"/>
    </xf>
    <xf numFmtId="180" fontId="35" fillId="0" borderId="2" xfId="0" applyNumberFormat="1" applyFont="1" applyBorder="1">
      <alignment vertical="center"/>
    </xf>
    <xf numFmtId="180" fontId="40" fillId="0" borderId="2" xfId="0" applyNumberFormat="1" applyFont="1" applyBorder="1" applyAlignment="1">
      <alignment horizontal="right" vertical="center"/>
    </xf>
    <xf numFmtId="180" fontId="40" fillId="0" borderId="2" xfId="0" applyNumberFormat="1" applyFont="1" applyBorder="1" applyAlignment="1">
      <alignment horizontal="left" vertical="center"/>
    </xf>
    <xf numFmtId="180" fontId="29" fillId="0" borderId="2" xfId="0" applyNumberFormat="1" applyFont="1" applyBorder="1">
      <alignment vertical="center"/>
    </xf>
    <xf numFmtId="180" fontId="40" fillId="0" borderId="2" xfId="0" applyNumberFormat="1" applyFont="1" applyBorder="1">
      <alignment vertical="center"/>
    </xf>
    <xf numFmtId="0" fontId="32" fillId="0" borderId="75" xfId="0" applyFont="1" applyBorder="1" applyAlignment="1">
      <alignment horizontal="center" vertical="center" wrapText="1"/>
    </xf>
    <xf numFmtId="0" fontId="32" fillId="0" borderId="76" xfId="0" applyFont="1" applyBorder="1" applyAlignment="1">
      <alignment horizontal="center" vertical="center" wrapText="1"/>
    </xf>
    <xf numFmtId="0" fontId="32" fillId="0" borderId="77" xfId="0" applyFont="1" applyBorder="1" applyAlignment="1">
      <alignment horizontal="center" vertical="center" wrapText="1"/>
    </xf>
    <xf numFmtId="0" fontId="32" fillId="0" borderId="74" xfId="0" applyFont="1" applyBorder="1" applyAlignment="1">
      <alignment horizontal="center" vertical="center"/>
    </xf>
    <xf numFmtId="0" fontId="32" fillId="0" borderId="123" xfId="0" applyFont="1" applyBorder="1" applyAlignment="1">
      <alignment horizontal="center" vertical="center"/>
    </xf>
    <xf numFmtId="0" fontId="32" fillId="0" borderId="124" xfId="0" applyFont="1" applyBorder="1" applyAlignment="1">
      <alignment horizontal="center" vertical="center"/>
    </xf>
    <xf numFmtId="0" fontId="32" fillId="0" borderId="78" xfId="0" applyFont="1" applyBorder="1" applyAlignment="1">
      <alignment horizontal="center" vertical="center" wrapText="1"/>
    </xf>
    <xf numFmtId="0" fontId="32" fillId="0" borderId="79" xfId="0" applyFont="1" applyBorder="1" applyAlignment="1">
      <alignment horizontal="center" vertical="center" wrapText="1"/>
    </xf>
    <xf numFmtId="0" fontId="32" fillId="0" borderId="80" xfId="0" applyFont="1" applyBorder="1" applyAlignment="1">
      <alignment horizontal="center" vertical="center" wrapText="1"/>
    </xf>
    <xf numFmtId="0" fontId="32" fillId="3" borderId="78" xfId="0" applyFont="1" applyFill="1" applyBorder="1" applyAlignment="1" applyProtection="1">
      <alignment horizontal="left" vertical="center"/>
      <protection locked="0"/>
    </xf>
    <xf numFmtId="0" fontId="32" fillId="3" borderId="79" xfId="0" applyFont="1" applyFill="1" applyBorder="1" applyAlignment="1" applyProtection="1">
      <alignment horizontal="left" vertical="center"/>
      <protection locked="0"/>
    </xf>
    <xf numFmtId="0" fontId="32" fillId="3" borderId="80" xfId="0" applyFont="1" applyFill="1" applyBorder="1" applyAlignment="1" applyProtection="1">
      <alignment horizontal="left" vertical="center"/>
      <protection locked="0"/>
    </xf>
    <xf numFmtId="0" fontId="32" fillId="0" borderId="75" xfId="0" applyFont="1" applyBorder="1" applyAlignment="1">
      <alignment horizontal="center" vertical="center"/>
    </xf>
    <xf numFmtId="0" fontId="32" fillId="0" borderId="76" xfId="0" applyFont="1" applyBorder="1" applyAlignment="1">
      <alignment horizontal="center" vertical="center"/>
    </xf>
    <xf numFmtId="0" fontId="32" fillId="0" borderId="77" xfId="0" applyFont="1" applyBorder="1" applyAlignment="1">
      <alignment horizontal="center" vertical="center"/>
    </xf>
    <xf numFmtId="0" fontId="32" fillId="0" borderId="79" xfId="0" applyFont="1" applyBorder="1" applyAlignment="1">
      <alignment horizontal="center" vertical="center"/>
    </xf>
    <xf numFmtId="0" fontId="32" fillId="0" borderId="80" xfId="0" applyFont="1" applyBorder="1" applyAlignment="1">
      <alignment horizontal="center" vertical="center"/>
    </xf>
    <xf numFmtId="0" fontId="32" fillId="0" borderId="78" xfId="0" applyFont="1" applyBorder="1" applyAlignment="1">
      <alignment horizontal="left" vertical="center"/>
    </xf>
    <xf numFmtId="0" fontId="32" fillId="0" borderId="79" xfId="0" applyFont="1" applyBorder="1" applyAlignment="1">
      <alignment horizontal="left" vertical="center"/>
    </xf>
    <xf numFmtId="0" fontId="32" fillId="0" borderId="80" xfId="0" applyFont="1" applyBorder="1" applyAlignment="1">
      <alignment horizontal="left" vertical="center"/>
    </xf>
    <xf numFmtId="180" fontId="40" fillId="0" borderId="73" xfId="0" applyNumberFormat="1" applyFont="1" applyBorder="1" applyAlignment="1">
      <alignment horizontal="center" vertical="center" textRotation="255"/>
    </xf>
    <xf numFmtId="180" fontId="40" fillId="0" borderId="16" xfId="0" applyNumberFormat="1" applyFont="1" applyBorder="1" applyAlignment="1">
      <alignment horizontal="center" vertical="center" textRotation="255"/>
    </xf>
    <xf numFmtId="180" fontId="40" fillId="0" borderId="38" xfId="0" applyNumberFormat="1" applyFont="1" applyBorder="1" applyAlignment="1">
      <alignment horizontal="center" vertical="center" textRotation="255"/>
    </xf>
    <xf numFmtId="180" fontId="40" fillId="0" borderId="31" xfId="0" applyNumberFormat="1" applyFont="1" applyBorder="1" applyAlignment="1">
      <alignment horizontal="center" vertical="center" textRotation="255"/>
    </xf>
    <xf numFmtId="180" fontId="40" fillId="0" borderId="36" xfId="0" applyNumberFormat="1" applyFont="1" applyBorder="1" applyAlignment="1">
      <alignment horizontal="center" vertical="center" textRotation="255"/>
    </xf>
    <xf numFmtId="180" fontId="40" fillId="0" borderId="15" xfId="0" applyNumberFormat="1" applyFont="1" applyBorder="1" applyAlignment="1">
      <alignment horizontal="center" vertical="center" textRotation="255"/>
    </xf>
    <xf numFmtId="180" fontId="40" fillId="0" borderId="53" xfId="0" applyNumberFormat="1" applyFont="1" applyBorder="1" applyAlignment="1">
      <alignment horizontal="center" vertical="center" shrinkToFit="1"/>
    </xf>
    <xf numFmtId="180" fontId="40" fillId="0" borderId="57" xfId="0" applyNumberFormat="1" applyFont="1" applyBorder="1" applyAlignment="1">
      <alignment horizontal="center" vertical="center" shrinkToFit="1"/>
    </xf>
    <xf numFmtId="180" fontId="40" fillId="0" borderId="96" xfId="0" applyNumberFormat="1" applyFont="1" applyBorder="1" applyAlignment="1">
      <alignment horizontal="center" vertical="center" shrinkToFit="1"/>
    </xf>
    <xf numFmtId="180" fontId="40" fillId="0" borderId="97" xfId="0" applyNumberFormat="1" applyFont="1" applyBorder="1" applyAlignment="1">
      <alignment horizontal="center" vertical="center" shrinkToFit="1"/>
    </xf>
    <xf numFmtId="180" fontId="34" fillId="0" borderId="85" xfId="0" applyNumberFormat="1" applyFont="1" applyBorder="1" applyAlignment="1">
      <alignment horizontal="center" vertical="center"/>
    </xf>
    <xf numFmtId="180" fontId="34" fillId="0" borderId="86" xfId="0" applyNumberFormat="1" applyFont="1" applyBorder="1" applyAlignment="1">
      <alignment horizontal="center" vertical="center"/>
    </xf>
    <xf numFmtId="180" fontId="38" fillId="0" borderId="54" xfId="0" applyNumberFormat="1" applyFont="1" applyBorder="1" applyAlignment="1">
      <alignment horizontal="center"/>
    </xf>
    <xf numFmtId="180" fontId="38" fillId="0" borderId="51" xfId="0" applyNumberFormat="1" applyFont="1" applyBorder="1" applyAlignment="1">
      <alignment horizontal="center"/>
    </xf>
    <xf numFmtId="180" fontId="35" fillId="0" borderId="100" xfId="0" applyNumberFormat="1" applyFont="1" applyBorder="1" applyAlignment="1">
      <alignment horizontal="center" vertical="center"/>
    </xf>
    <xf numFmtId="180" fontId="35" fillId="0" borderId="87" xfId="0" applyNumberFormat="1" applyFont="1" applyBorder="1" applyAlignment="1">
      <alignment horizontal="center" vertical="center"/>
    </xf>
    <xf numFmtId="180" fontId="38" fillId="0" borderId="98" xfId="0" applyNumberFormat="1" applyFont="1" applyBorder="1" applyAlignment="1">
      <alignment horizontal="center" shrinkToFit="1"/>
    </xf>
    <xf numFmtId="180" fontId="38" fillId="0" borderId="99" xfId="0" applyNumberFormat="1" applyFont="1" applyBorder="1" applyAlignment="1">
      <alignment horizontal="center" shrinkToFit="1"/>
    </xf>
    <xf numFmtId="180" fontId="40" fillId="0" borderId="130" xfId="0" applyNumberFormat="1" applyFont="1" applyBorder="1" applyAlignment="1">
      <alignment horizontal="center" vertical="center" shrinkToFit="1"/>
    </xf>
    <xf numFmtId="180" fontId="40" fillId="0" borderId="93" xfId="0" applyNumberFormat="1" applyFont="1" applyBorder="1" applyAlignment="1">
      <alignment horizontal="center" vertical="center" shrinkToFit="1"/>
    </xf>
    <xf numFmtId="180" fontId="39" fillId="0" borderId="88" xfId="0" applyNumberFormat="1" applyFont="1" applyBorder="1" applyAlignment="1">
      <alignment horizontal="center"/>
    </xf>
    <xf numFmtId="180" fontId="39" fillId="0" borderId="89" xfId="0" applyNumberFormat="1" applyFont="1" applyBorder="1" applyAlignment="1">
      <alignment horizontal="center"/>
    </xf>
    <xf numFmtId="180" fontId="38" fillId="0" borderId="66" xfId="0" applyNumberFormat="1" applyFont="1" applyBorder="1" applyAlignment="1">
      <alignment horizontal="center"/>
    </xf>
    <xf numFmtId="180" fontId="38" fillId="0" borderId="113" xfId="0" applyNumberFormat="1" applyFont="1" applyBorder="1" applyAlignment="1">
      <alignment horizontal="center"/>
    </xf>
    <xf numFmtId="180" fontId="38" fillId="0" borderId="134" xfId="0" applyNumberFormat="1" applyFont="1" applyBorder="1" applyAlignment="1">
      <alignment horizontal="center"/>
    </xf>
    <xf numFmtId="180" fontId="34" fillId="0" borderId="132" xfId="0" applyNumberFormat="1" applyFont="1" applyBorder="1" applyAlignment="1">
      <alignment horizontal="center" vertical="center"/>
    </xf>
    <xf numFmtId="180" fontId="34" fillId="0" borderId="133" xfId="0" applyNumberFormat="1" applyFont="1" applyBorder="1" applyAlignment="1">
      <alignment horizontal="center" vertical="center"/>
    </xf>
    <xf numFmtId="180" fontId="34" fillId="0" borderId="105" xfId="0" applyNumberFormat="1" applyFont="1" applyBorder="1" applyAlignment="1">
      <alignment horizontal="center" vertical="center"/>
    </xf>
    <xf numFmtId="180" fontId="34" fillId="0" borderId="29" xfId="0" applyNumberFormat="1" applyFont="1" applyBorder="1" applyAlignment="1">
      <alignment horizontal="center" vertical="center" shrinkToFit="1"/>
    </xf>
    <xf numFmtId="180" fontId="34" fillId="0" borderId="1" xfId="0" applyNumberFormat="1" applyFont="1" applyBorder="1" applyAlignment="1">
      <alignment horizontal="center" vertical="center" shrinkToFit="1"/>
    </xf>
    <xf numFmtId="180" fontId="34" fillId="0" borderId="30" xfId="0" applyNumberFormat="1" applyFont="1" applyBorder="1" applyAlignment="1">
      <alignment horizontal="center" vertical="center" shrinkToFit="1"/>
    </xf>
    <xf numFmtId="180" fontId="38" fillId="0" borderId="23" xfId="0" applyNumberFormat="1" applyFont="1" applyBorder="1" applyAlignment="1">
      <alignment horizontal="center" wrapText="1"/>
    </xf>
    <xf numFmtId="180" fontId="38" fillId="0" borderId="20" xfId="0" applyNumberFormat="1" applyFont="1" applyBorder="1" applyAlignment="1">
      <alignment horizontal="center" wrapText="1"/>
    </xf>
    <xf numFmtId="180" fontId="38" fillId="0" borderId="24" xfId="0" applyNumberFormat="1" applyFont="1" applyBorder="1" applyAlignment="1">
      <alignment horizontal="center" wrapText="1"/>
    </xf>
    <xf numFmtId="180" fontId="49" fillId="0" borderId="42" xfId="2" applyNumberFormat="1" applyFont="1" applyFill="1" applyBorder="1" applyAlignment="1">
      <alignment horizontal="center" vertical="center" shrinkToFit="1"/>
    </xf>
    <xf numFmtId="180" fontId="49" fillId="0" borderId="43" xfId="2" applyNumberFormat="1" applyFont="1" applyFill="1" applyBorder="1" applyAlignment="1">
      <alignment horizontal="center" vertical="center" shrinkToFit="1"/>
    </xf>
    <xf numFmtId="180" fontId="40" fillId="0" borderId="13" xfId="0" applyNumberFormat="1" applyFont="1" applyBorder="1" applyAlignment="1">
      <alignment horizontal="center" vertical="center" textRotation="255"/>
    </xf>
    <xf numFmtId="180" fontId="40" fillId="0" borderId="18" xfId="0" applyNumberFormat="1" applyFont="1" applyBorder="1" applyAlignment="1">
      <alignment horizontal="center" vertical="center" textRotation="255"/>
    </xf>
    <xf numFmtId="180" fontId="40" fillId="0" borderId="14" xfId="0" applyNumberFormat="1" applyFont="1" applyBorder="1" applyAlignment="1">
      <alignment horizontal="center" vertical="center" textRotation="255"/>
    </xf>
    <xf numFmtId="180" fontId="29" fillId="0" borderId="85" xfId="0" applyNumberFormat="1" applyFont="1" applyBorder="1" applyAlignment="1">
      <alignment horizontal="center" vertical="center"/>
    </xf>
    <xf numFmtId="180" fontId="29" fillId="0" borderId="86" xfId="0" applyNumberFormat="1" applyFont="1" applyBorder="1" applyAlignment="1">
      <alignment horizontal="center" vertical="center"/>
    </xf>
    <xf numFmtId="180" fontId="29" fillId="0" borderId="90" xfId="0" applyNumberFormat="1" applyFont="1" applyBorder="1" applyAlignment="1">
      <alignment horizontal="center" vertical="center" textRotation="255"/>
    </xf>
    <xf numFmtId="180" fontId="29" fillId="0" borderId="87" xfId="0" applyNumberFormat="1" applyFont="1" applyBorder="1" applyAlignment="1">
      <alignment horizontal="center" vertical="center" textRotation="255"/>
    </xf>
    <xf numFmtId="180" fontId="35" fillId="0" borderId="101" xfId="0" applyNumberFormat="1" applyFont="1" applyBorder="1" applyAlignment="1">
      <alignment horizontal="center" vertical="center"/>
    </xf>
    <xf numFmtId="180" fontId="35" fillId="0" borderId="92" xfId="0" applyNumberFormat="1" applyFont="1" applyBorder="1" applyAlignment="1">
      <alignment horizontal="center" vertical="center"/>
    </xf>
    <xf numFmtId="180" fontId="39" fillId="0" borderId="25" xfId="0" applyNumberFormat="1" applyFont="1" applyBorder="1" applyAlignment="1">
      <alignment horizontal="center"/>
    </xf>
    <xf numFmtId="180" fontId="39" fillId="0" borderId="20" xfId="0" applyNumberFormat="1" applyFont="1" applyBorder="1" applyAlignment="1">
      <alignment horizontal="center"/>
    </xf>
    <xf numFmtId="180" fontId="39" fillId="0" borderId="26" xfId="0" applyNumberFormat="1" applyFont="1" applyBorder="1" applyAlignment="1">
      <alignment horizontal="center"/>
    </xf>
    <xf numFmtId="180" fontId="38" fillId="5" borderId="20" xfId="0" applyNumberFormat="1" applyFont="1" applyFill="1" applyBorder="1" applyAlignment="1">
      <alignment horizontal="left" vertical="center"/>
    </xf>
    <xf numFmtId="180" fontId="29" fillId="0" borderId="41" xfId="0" applyNumberFormat="1" applyFont="1" applyBorder="1" applyAlignment="1">
      <alignment horizontal="center" vertical="center" wrapText="1"/>
    </xf>
    <xf numFmtId="180" fontId="29" fillId="0" borderId="42" xfId="0" applyNumberFormat="1" applyFont="1" applyBorder="1" applyAlignment="1">
      <alignment horizontal="center" vertical="center" wrapText="1"/>
    </xf>
    <xf numFmtId="180" fontId="29" fillId="0" borderId="44" xfId="0" applyNumberFormat="1" applyFont="1" applyBorder="1" applyAlignment="1">
      <alignment horizontal="center" vertical="center" wrapText="1"/>
    </xf>
    <xf numFmtId="180" fontId="26" fillId="5" borderId="42" xfId="0" applyNumberFormat="1" applyFont="1" applyFill="1" applyBorder="1" applyAlignment="1">
      <alignment horizontal="center" vertical="center" shrinkToFit="1"/>
    </xf>
    <xf numFmtId="180" fontId="26" fillId="5" borderId="44" xfId="0" applyNumberFormat="1" applyFont="1" applyFill="1" applyBorder="1" applyAlignment="1">
      <alignment horizontal="center" vertical="center" shrinkToFit="1"/>
    </xf>
    <xf numFmtId="180" fontId="26" fillId="5" borderId="45" xfId="0" applyNumberFormat="1" applyFont="1" applyFill="1" applyBorder="1" applyAlignment="1">
      <alignment horizontal="center" vertical="center" wrapText="1"/>
    </xf>
    <xf numFmtId="180" fontId="26" fillId="5" borderId="111" xfId="0" applyNumberFormat="1" applyFont="1" applyFill="1" applyBorder="1" applyAlignment="1">
      <alignment horizontal="center" vertical="center" wrapText="1"/>
    </xf>
    <xf numFmtId="180" fontId="42" fillId="5" borderId="42" xfId="2" applyNumberFormat="1" applyFont="1" applyFill="1" applyBorder="1" applyAlignment="1">
      <alignment horizontal="center" vertical="center" shrinkToFit="1"/>
    </xf>
    <xf numFmtId="180" fontId="42" fillId="5" borderId="43" xfId="2" applyNumberFormat="1" applyFont="1" applyFill="1" applyBorder="1" applyAlignment="1">
      <alignment horizontal="center" vertical="center" shrinkToFit="1"/>
    </xf>
    <xf numFmtId="180" fontId="29" fillId="0" borderId="31" xfId="0" applyNumberFormat="1" applyFont="1" applyBorder="1" applyAlignment="1">
      <alignment horizontal="center" vertical="center" wrapText="1"/>
    </xf>
    <xf numFmtId="180" fontId="29" fillId="0" borderId="0" xfId="0" applyNumberFormat="1" applyFont="1" applyAlignment="1">
      <alignment horizontal="center" vertical="center" wrapText="1"/>
    </xf>
    <xf numFmtId="180" fontId="29" fillId="0" borderId="32" xfId="0" applyNumberFormat="1" applyFont="1" applyBorder="1" applyAlignment="1">
      <alignment horizontal="center" vertical="center" wrapText="1"/>
    </xf>
    <xf numFmtId="180" fontId="41" fillId="0" borderId="135" xfId="0" applyNumberFormat="1" applyFont="1" applyBorder="1" applyAlignment="1">
      <alignment horizontal="left" vertical="center" wrapText="1"/>
    </xf>
    <xf numFmtId="180" fontId="41" fillId="0" borderId="47" xfId="0" applyNumberFormat="1" applyFont="1" applyBorder="1" applyAlignment="1">
      <alignment horizontal="left" vertical="center" wrapText="1"/>
    </xf>
    <xf numFmtId="180" fontId="41" fillId="0" borderId="48" xfId="0" applyNumberFormat="1" applyFont="1" applyBorder="1" applyAlignment="1">
      <alignment horizontal="left" vertical="center" wrapText="1"/>
    </xf>
    <xf numFmtId="180" fontId="29" fillId="0" borderId="46" xfId="0" applyNumberFormat="1" applyFont="1" applyBorder="1" applyAlignment="1">
      <alignment horizontal="center" vertical="center"/>
    </xf>
    <xf numFmtId="180" fontId="29" fillId="0" borderId="47" xfId="0" applyNumberFormat="1" applyFont="1" applyBorder="1" applyAlignment="1">
      <alignment horizontal="center" vertical="center"/>
    </xf>
    <xf numFmtId="180" fontId="29" fillId="0" borderId="126" xfId="0" applyNumberFormat="1" applyFont="1" applyBorder="1" applyAlignment="1">
      <alignment horizontal="center" vertical="center"/>
    </xf>
    <xf numFmtId="180" fontId="35" fillId="0" borderId="91" xfId="0" applyNumberFormat="1" applyFont="1" applyBorder="1" applyAlignment="1">
      <alignment horizontal="center" vertical="center"/>
    </xf>
    <xf numFmtId="180" fontId="35" fillId="0" borderId="55" xfId="0" applyNumberFormat="1" applyFont="1" applyBorder="1" applyAlignment="1">
      <alignment horizontal="center" vertical="center"/>
    </xf>
    <xf numFmtId="180" fontId="40" fillId="0" borderId="7" xfId="0" applyNumberFormat="1" applyFont="1" applyBorder="1" applyAlignment="1">
      <alignment horizontal="center" vertical="center" textRotation="255"/>
    </xf>
    <xf numFmtId="180" fontId="40" fillId="0" borderId="5" xfId="0" applyNumberFormat="1" applyFont="1" applyBorder="1" applyAlignment="1">
      <alignment horizontal="center" vertical="center" textRotation="255"/>
    </xf>
    <xf numFmtId="180" fontId="40" fillId="0" borderId="8" xfId="0" applyNumberFormat="1" applyFont="1" applyBorder="1" applyAlignment="1">
      <alignment horizontal="center" vertical="center" textRotation="255"/>
    </xf>
    <xf numFmtId="180" fontId="40" fillId="0" borderId="129" xfId="0" applyNumberFormat="1" applyFont="1" applyBorder="1" applyAlignment="1">
      <alignment horizontal="center" vertical="center" shrinkToFit="1"/>
    </xf>
    <xf numFmtId="180" fontId="29" fillId="0" borderId="0" xfId="0" applyNumberFormat="1" applyFont="1" applyAlignment="1">
      <alignment horizontal="left" vertical="center" wrapText="1"/>
    </xf>
    <xf numFmtId="180" fontId="34" fillId="0" borderId="1" xfId="0" applyNumberFormat="1" applyFont="1" applyBorder="1" applyAlignment="1">
      <alignment horizontal="center" vertical="center"/>
    </xf>
    <xf numFmtId="181" fontId="29" fillId="0" borderId="0" xfId="0" applyNumberFormat="1" applyFont="1" applyAlignment="1">
      <alignment horizontal="left" vertical="center"/>
    </xf>
    <xf numFmtId="180" fontId="50" fillId="0" borderId="0" xfId="0" applyNumberFormat="1" applyFont="1" applyAlignment="1">
      <alignment horizontal="right" vertical="center"/>
    </xf>
    <xf numFmtId="180" fontId="38" fillId="0" borderId="0" xfId="0" applyNumberFormat="1" applyFont="1" applyAlignment="1">
      <alignment horizontal="center" vertical="center" wrapText="1" shrinkToFit="1"/>
    </xf>
    <xf numFmtId="180" fontId="38" fillId="0" borderId="1" xfId="0" applyNumberFormat="1" applyFont="1" applyBorder="1" applyAlignment="1">
      <alignment horizontal="center" vertical="center" wrapText="1" shrinkToFit="1"/>
    </xf>
    <xf numFmtId="180" fontId="29" fillId="0" borderId="19" xfId="0" applyNumberFormat="1" applyFont="1" applyBorder="1" applyAlignment="1">
      <alignment horizontal="center" vertical="center" textRotation="255"/>
    </xf>
    <xf numFmtId="180" fontId="29" fillId="0" borderId="73" xfId="0" applyNumberFormat="1" applyFont="1" applyBorder="1" applyAlignment="1">
      <alignment horizontal="center" vertical="center" textRotation="255"/>
    </xf>
    <xf numFmtId="180" fontId="29" fillId="0" borderId="17" xfId="0" applyNumberFormat="1" applyFont="1" applyBorder="1" applyAlignment="1">
      <alignment horizontal="center" vertical="center" textRotation="255"/>
    </xf>
    <xf numFmtId="180" fontId="29" fillId="0" borderId="4" xfId="0" applyNumberFormat="1" applyFont="1" applyBorder="1" applyAlignment="1">
      <alignment horizontal="center" vertical="center" textRotation="255"/>
    </xf>
    <xf numFmtId="180" fontId="29" fillId="0" borderId="13" xfId="0" applyNumberFormat="1" applyFont="1" applyBorder="1" applyAlignment="1">
      <alignment horizontal="center" vertical="center" textRotation="255"/>
    </xf>
    <xf numFmtId="180" fontId="29" fillId="0" borderId="12" xfId="0" applyNumberFormat="1" applyFont="1" applyBorder="1" applyAlignment="1">
      <alignment horizontal="center" vertical="center" textRotation="255"/>
    </xf>
    <xf numFmtId="180" fontId="29" fillId="0" borderId="96" xfId="0" applyNumberFormat="1" applyFont="1" applyBorder="1" applyAlignment="1">
      <alignment horizontal="center" vertical="center"/>
    </xf>
    <xf numFmtId="180" fontId="29" fillId="0" borderId="102" xfId="0" applyNumberFormat="1" applyFont="1" applyBorder="1" applyAlignment="1">
      <alignment horizontal="center" vertical="center"/>
    </xf>
    <xf numFmtId="180" fontId="29" fillId="0" borderId="129" xfId="0" applyNumberFormat="1" applyFont="1" applyBorder="1" applyAlignment="1">
      <alignment horizontal="center" vertical="center"/>
    </xf>
    <xf numFmtId="180" fontId="29" fillId="0" borderId="97" xfId="0" applyNumberFormat="1" applyFont="1" applyBorder="1" applyAlignment="1">
      <alignment horizontal="center" vertical="center"/>
    </xf>
    <xf numFmtId="180" fontId="38" fillId="0" borderId="0" xfId="0" applyNumberFormat="1" applyFont="1" applyAlignment="1">
      <alignment horizontal="left" vertical="center" wrapText="1"/>
    </xf>
    <xf numFmtId="180" fontId="34" fillId="0" borderId="121" xfId="0" applyNumberFormat="1" applyFont="1" applyBorder="1" applyAlignment="1">
      <alignment horizontal="center" vertical="center"/>
    </xf>
    <xf numFmtId="180" fontId="38" fillId="0" borderId="71" xfId="0" applyNumberFormat="1" applyFont="1" applyBorder="1" applyAlignment="1">
      <alignment horizontal="center"/>
    </xf>
    <xf numFmtId="180" fontId="29" fillId="0" borderId="120" xfId="0" applyNumberFormat="1" applyFont="1" applyBorder="1" applyAlignment="1">
      <alignment horizontal="center" vertical="center"/>
    </xf>
    <xf numFmtId="180" fontId="29" fillId="0" borderId="121" xfId="0" applyNumberFormat="1" applyFont="1" applyBorder="1" applyAlignment="1">
      <alignment horizontal="center" vertical="center"/>
    </xf>
    <xf numFmtId="180" fontId="38" fillId="0" borderId="70" xfId="0" applyNumberFormat="1" applyFont="1" applyBorder="1" applyAlignment="1">
      <alignment horizontal="center"/>
    </xf>
    <xf numFmtId="180" fontId="29" fillId="0" borderId="128" xfId="0" applyNumberFormat="1" applyFont="1" applyBorder="1" applyAlignment="1">
      <alignment horizontal="center" vertical="center"/>
    </xf>
    <xf numFmtId="180" fontId="29" fillId="0" borderId="131" xfId="0" applyNumberFormat="1" applyFont="1" applyBorder="1" applyAlignment="1">
      <alignment horizontal="center" vertical="center"/>
    </xf>
    <xf numFmtId="180" fontId="29" fillId="0" borderId="138" xfId="0" applyNumberFormat="1" applyFont="1" applyBorder="1" applyAlignment="1">
      <alignment horizontal="center" vertical="center"/>
    </xf>
    <xf numFmtId="180" fontId="29" fillId="0" borderId="94" xfId="0" applyNumberFormat="1" applyFont="1" applyBorder="1" applyAlignment="1">
      <alignment horizontal="center" vertical="center" textRotation="255"/>
    </xf>
    <xf numFmtId="180" fontId="29" fillId="0" borderId="92" xfId="0" applyNumberFormat="1" applyFont="1" applyBorder="1" applyAlignment="1">
      <alignment horizontal="center" vertical="center" textRotation="255"/>
    </xf>
    <xf numFmtId="180" fontId="35" fillId="0" borderId="121" xfId="0" applyNumberFormat="1" applyFont="1" applyBorder="1" applyAlignment="1">
      <alignment horizontal="center" vertical="center" shrinkToFit="1"/>
    </xf>
    <xf numFmtId="180" fontId="35" fillId="0" borderId="122" xfId="0" applyNumberFormat="1" applyFont="1" applyBorder="1" applyAlignment="1">
      <alignment horizontal="center" vertical="center" shrinkToFit="1"/>
    </xf>
    <xf numFmtId="180" fontId="39" fillId="0" borderId="128" xfId="0" applyNumberFormat="1" applyFont="1" applyBorder="1" applyAlignment="1">
      <alignment horizontal="center"/>
    </xf>
    <xf numFmtId="180" fontId="39" fillId="0" borderId="131" xfId="0" applyNumberFormat="1" applyFont="1" applyBorder="1" applyAlignment="1">
      <alignment horizontal="center"/>
    </xf>
    <xf numFmtId="180" fontId="39" fillId="0" borderId="104" xfId="0" applyNumberFormat="1" applyFont="1" applyBorder="1" applyAlignment="1">
      <alignment horizontal="center"/>
    </xf>
    <xf numFmtId="180" fontId="29" fillId="0" borderId="132" xfId="0" applyNumberFormat="1" applyFont="1" applyBorder="1" applyAlignment="1">
      <alignment horizontal="center" vertical="center"/>
    </xf>
    <xf numFmtId="180" fontId="29" fillId="0" borderId="133" xfId="0" applyNumberFormat="1" applyFont="1" applyBorder="1" applyAlignment="1">
      <alignment horizontal="center" vertical="center"/>
    </xf>
    <xf numFmtId="180" fontId="29" fillId="0" borderId="105" xfId="0" applyNumberFormat="1" applyFont="1" applyBorder="1" applyAlignment="1">
      <alignment horizontal="center" vertical="center"/>
    </xf>
    <xf numFmtId="180" fontId="38" fillId="0" borderId="128" xfId="0" applyNumberFormat="1" applyFont="1" applyBorder="1" applyAlignment="1">
      <alignment horizontal="center"/>
    </xf>
    <xf numFmtId="180" fontId="38" fillId="0" borderId="131" xfId="0" applyNumberFormat="1" applyFont="1" applyBorder="1" applyAlignment="1">
      <alignment horizontal="center"/>
    </xf>
    <xf numFmtId="180" fontId="38" fillId="0" borderId="104" xfId="0" applyNumberFormat="1" applyFont="1" applyBorder="1" applyAlignment="1">
      <alignment horizontal="center"/>
    </xf>
    <xf numFmtId="180" fontId="38" fillId="0" borderId="46" xfId="0" applyNumberFormat="1" applyFont="1" applyBorder="1" applyAlignment="1">
      <alignment horizontal="center" vertical="center"/>
    </xf>
    <xf numFmtId="180" fontId="38" fillId="0" borderId="47" xfId="0" applyNumberFormat="1" applyFont="1" applyBorder="1" applyAlignment="1">
      <alignment horizontal="center" vertical="center"/>
    </xf>
    <xf numFmtId="180" fontId="38" fillId="0" borderId="48" xfId="0" applyNumberFormat="1" applyFont="1" applyBorder="1" applyAlignment="1">
      <alignment horizontal="center" vertical="center"/>
    </xf>
    <xf numFmtId="180" fontId="35" fillId="0" borderId="29" xfId="0" applyNumberFormat="1" applyFont="1" applyBorder="1" applyAlignment="1">
      <alignment horizontal="center" vertical="center" wrapText="1"/>
    </xf>
    <xf numFmtId="180" fontId="35" fillId="0" borderId="1" xfId="0" applyNumberFormat="1" applyFont="1" applyBorder="1" applyAlignment="1">
      <alignment horizontal="center" vertical="center" wrapText="1"/>
    </xf>
    <xf numFmtId="180" fontId="35" fillId="0" borderId="30" xfId="0" applyNumberFormat="1" applyFont="1" applyBorder="1" applyAlignment="1">
      <alignment horizontal="center" vertical="center" wrapText="1"/>
    </xf>
    <xf numFmtId="180" fontId="29" fillId="0" borderId="136" xfId="0" applyNumberFormat="1" applyFont="1" applyBorder="1" applyAlignment="1">
      <alignment horizontal="center" vertical="center" wrapText="1"/>
    </xf>
    <xf numFmtId="180" fontId="29" fillId="0" borderId="12" xfId="0" applyNumberFormat="1" applyFont="1" applyBorder="1" applyAlignment="1">
      <alignment horizontal="center" vertical="center" wrapText="1"/>
    </xf>
    <xf numFmtId="180" fontId="29" fillId="0" borderId="46" xfId="0" applyNumberFormat="1" applyFont="1" applyBorder="1" applyAlignment="1">
      <alignment horizontal="right" vertical="center" wrapText="1"/>
    </xf>
    <xf numFmtId="180" fontId="29" fillId="0" borderId="47" xfId="0" applyNumberFormat="1" applyFont="1" applyBorder="1" applyAlignment="1">
      <alignment horizontal="right" vertical="center" wrapText="1"/>
    </xf>
    <xf numFmtId="180" fontId="29" fillId="0" borderId="47" xfId="0" applyNumberFormat="1" applyFont="1" applyBorder="1" applyAlignment="1">
      <alignment horizontal="left" vertical="center" wrapText="1"/>
    </xf>
    <xf numFmtId="180" fontId="29" fillId="0" borderId="126" xfId="0" applyNumberFormat="1" applyFont="1" applyBorder="1" applyAlignment="1">
      <alignment horizontal="left" vertical="center" wrapText="1"/>
    </xf>
    <xf numFmtId="180" fontId="29" fillId="0" borderId="2" xfId="0" applyNumberFormat="1" applyFont="1" applyBorder="1" applyAlignment="1">
      <alignment horizontal="center" vertical="center"/>
    </xf>
    <xf numFmtId="180" fontId="29" fillId="0" borderId="3" xfId="0" applyNumberFormat="1" applyFont="1" applyBorder="1" applyAlignment="1">
      <alignment horizontal="center" vertical="center"/>
    </xf>
    <xf numFmtId="180" fontId="35" fillId="0" borderId="29" xfId="0" applyNumberFormat="1" applyFont="1" applyBorder="1" applyAlignment="1">
      <alignment horizontal="center" vertical="center"/>
    </xf>
    <xf numFmtId="180" fontId="35" fillId="0" borderId="1" xfId="0" applyNumberFormat="1" applyFont="1" applyBorder="1" applyAlignment="1">
      <alignment horizontal="center" vertical="center"/>
    </xf>
    <xf numFmtId="180" fontId="35" fillId="0" borderId="28" xfId="0" applyNumberFormat="1" applyFont="1" applyBorder="1" applyAlignment="1">
      <alignment horizontal="center" vertical="center"/>
    </xf>
    <xf numFmtId="180" fontId="34" fillId="0" borderId="30" xfId="0" applyNumberFormat="1" applyFont="1" applyBorder="1" applyAlignment="1">
      <alignment horizontal="center" vertical="center"/>
    </xf>
    <xf numFmtId="180" fontId="29" fillId="0" borderId="110" xfId="0" applyNumberFormat="1" applyFont="1" applyBorder="1" applyAlignment="1">
      <alignment horizontal="center" vertical="center"/>
    </xf>
    <xf numFmtId="180" fontId="29" fillId="0" borderId="1" xfId="0" applyNumberFormat="1" applyFont="1" applyBorder="1" applyAlignment="1">
      <alignment horizontal="center" vertical="center"/>
    </xf>
    <xf numFmtId="180" fontId="29" fillId="0" borderId="30" xfId="0" applyNumberFormat="1" applyFont="1" applyBorder="1" applyAlignment="1">
      <alignment horizontal="center" vertical="center"/>
    </xf>
    <xf numFmtId="180" fontId="38" fillId="0" borderId="23" xfId="0" applyNumberFormat="1" applyFont="1" applyBorder="1" applyAlignment="1">
      <alignment horizontal="center" vertical="center" wrapText="1"/>
    </xf>
    <xf numFmtId="180" fontId="38" fillId="0" borderId="20" xfId="0" applyNumberFormat="1" applyFont="1" applyBorder="1" applyAlignment="1">
      <alignment horizontal="center" vertical="center" wrapText="1"/>
    </xf>
    <xf numFmtId="180" fontId="38" fillId="0" borderId="24" xfId="0" applyNumberFormat="1" applyFont="1" applyBorder="1" applyAlignment="1">
      <alignment horizontal="center" vertical="center" wrapText="1"/>
    </xf>
    <xf numFmtId="180" fontId="34" fillId="0" borderId="5" xfId="0" applyNumberFormat="1" applyFont="1" applyBorder="1" applyAlignment="1">
      <alignment horizontal="center" vertical="center" wrapText="1"/>
    </xf>
    <xf numFmtId="180" fontId="34" fillId="0" borderId="0" xfId="0" applyNumberFormat="1" applyFont="1" applyAlignment="1">
      <alignment horizontal="center" vertical="center" wrapText="1"/>
    </xf>
    <xf numFmtId="180" fontId="34" fillId="0" borderId="5" xfId="0" applyNumberFormat="1" applyFont="1" applyBorder="1" applyAlignment="1">
      <alignment horizontal="center" vertical="center" shrinkToFit="1"/>
    </xf>
    <xf numFmtId="180" fontId="34" fillId="0" borderId="0" xfId="0" applyNumberFormat="1" applyFont="1" applyAlignment="1">
      <alignment horizontal="center" vertical="center" shrinkToFit="1"/>
    </xf>
    <xf numFmtId="180" fontId="34" fillId="0" borderId="6" xfId="0" applyNumberFormat="1" applyFont="1" applyBorder="1" applyAlignment="1">
      <alignment horizontal="center" vertical="center" shrinkToFit="1"/>
    </xf>
    <xf numFmtId="180" fontId="29" fillId="0" borderId="48" xfId="0" applyNumberFormat="1" applyFont="1" applyBorder="1" applyAlignment="1">
      <alignment horizontal="center" vertical="center"/>
    </xf>
    <xf numFmtId="180" fontId="29" fillId="0" borderId="42" xfId="0" applyNumberFormat="1" applyFont="1" applyBorder="1" applyAlignment="1">
      <alignment horizontal="center" vertical="center" shrinkToFit="1"/>
    </xf>
    <xf numFmtId="180" fontId="29" fillId="0" borderId="44" xfId="0" applyNumberFormat="1" applyFont="1" applyBorder="1" applyAlignment="1">
      <alignment horizontal="center" vertical="center" shrinkToFit="1"/>
    </xf>
    <xf numFmtId="180" fontId="29" fillId="0" borderId="45" xfId="0" applyNumberFormat="1" applyFont="1" applyBorder="1" applyAlignment="1">
      <alignment horizontal="center" vertical="center" wrapText="1"/>
    </xf>
    <xf numFmtId="180" fontId="29" fillId="0" borderId="111" xfId="0" applyNumberFormat="1" applyFont="1" applyBorder="1" applyAlignment="1">
      <alignment horizontal="center" vertical="center" wrapText="1"/>
    </xf>
    <xf numFmtId="180" fontId="34" fillId="0" borderId="29" xfId="0" applyNumberFormat="1" applyFont="1" applyBorder="1" applyAlignment="1">
      <alignment horizontal="center" vertical="center" wrapText="1"/>
    </xf>
    <xf numFmtId="180" fontId="34" fillId="0" borderId="1" xfId="0" applyNumberFormat="1" applyFont="1" applyBorder="1" applyAlignment="1">
      <alignment horizontal="center" vertical="center" wrapText="1"/>
    </xf>
    <xf numFmtId="180" fontId="37" fillId="0" borderId="0" xfId="0" applyNumberFormat="1" applyFont="1" applyAlignment="1">
      <alignment horizontal="center" vertical="center"/>
    </xf>
    <xf numFmtId="180" fontId="37" fillId="0" borderId="120" xfId="0" applyNumberFormat="1" applyFont="1" applyBorder="1" applyAlignment="1">
      <alignment horizontal="center" vertical="center"/>
    </xf>
    <xf numFmtId="180" fontId="37" fillId="0" borderId="121" xfId="0" applyNumberFormat="1" applyFont="1" applyBorder="1" applyAlignment="1">
      <alignment horizontal="center" vertical="center"/>
    </xf>
    <xf numFmtId="180" fontId="29" fillId="0" borderId="27" xfId="0" applyNumberFormat="1" applyFont="1" applyBorder="1" applyAlignment="1">
      <alignment horizontal="center" vertical="center" wrapText="1"/>
    </xf>
    <xf numFmtId="180" fontId="29" fillId="0" borderId="1" xfId="0" applyNumberFormat="1" applyFont="1" applyBorder="1" applyAlignment="1">
      <alignment horizontal="center" vertical="center" wrapText="1"/>
    </xf>
    <xf numFmtId="180" fontId="29" fillId="0" borderId="28" xfId="0" applyNumberFormat="1" applyFont="1" applyBorder="1" applyAlignment="1">
      <alignment horizontal="center" vertical="center" wrapText="1"/>
    </xf>
    <xf numFmtId="180" fontId="39" fillId="0" borderId="31" xfId="0" applyNumberFormat="1" applyFont="1" applyBorder="1" applyAlignment="1">
      <alignment horizontal="center"/>
    </xf>
    <xf numFmtId="180" fontId="39" fillId="0" borderId="0" xfId="0" applyNumberFormat="1" applyFont="1" applyAlignment="1">
      <alignment horizontal="center"/>
    </xf>
    <xf numFmtId="180" fontId="39" fillId="0" borderId="32" xfId="0" applyNumberFormat="1" applyFont="1" applyBorder="1" applyAlignment="1">
      <alignment horizontal="center"/>
    </xf>
    <xf numFmtId="180" fontId="29" fillId="0" borderId="27" xfId="0" applyNumberFormat="1" applyFont="1" applyBorder="1" applyAlignment="1">
      <alignment horizontal="center" vertical="center"/>
    </xf>
    <xf numFmtId="180" fontId="29" fillId="0" borderId="28" xfId="0" applyNumberFormat="1" applyFont="1" applyBorder="1" applyAlignment="1">
      <alignment horizontal="center" vertical="center"/>
    </xf>
    <xf numFmtId="180" fontId="29" fillId="0" borderId="10" xfId="0" applyNumberFormat="1" applyFont="1" applyBorder="1" applyAlignment="1">
      <alignment horizontal="center" vertical="center" wrapText="1"/>
    </xf>
    <xf numFmtId="180" fontId="29" fillId="0" borderId="48" xfId="0" applyNumberFormat="1" applyFont="1" applyBorder="1" applyAlignment="1">
      <alignment horizontal="center" vertical="center" wrapText="1"/>
    </xf>
    <xf numFmtId="180" fontId="29" fillId="0" borderId="21" xfId="0" applyNumberFormat="1" applyFont="1" applyBorder="1" applyAlignment="1">
      <alignment horizontal="center" vertical="center" wrapText="1"/>
    </xf>
    <xf numFmtId="180" fontId="29" fillId="0" borderId="11" xfId="0" applyNumberFormat="1" applyFont="1" applyBorder="1" applyAlignment="1">
      <alignment horizontal="center" vertical="center" wrapText="1"/>
    </xf>
    <xf numFmtId="180" fontId="29" fillId="0" borderId="22" xfId="0" applyNumberFormat="1" applyFont="1" applyBorder="1" applyAlignment="1">
      <alignment horizontal="center" vertical="center" wrapText="1"/>
    </xf>
    <xf numFmtId="180" fontId="38" fillId="0" borderId="72" xfId="0" applyNumberFormat="1" applyFont="1" applyBorder="1" applyAlignment="1">
      <alignment horizontal="center"/>
    </xf>
    <xf numFmtId="180" fontId="34" fillId="0" borderId="121" xfId="0" applyNumberFormat="1" applyFont="1" applyBorder="1" applyAlignment="1">
      <alignment horizontal="center" vertical="center" shrinkToFit="1"/>
    </xf>
    <xf numFmtId="180" fontId="34" fillId="0" borderId="122" xfId="0" applyNumberFormat="1" applyFont="1" applyBorder="1" applyAlignment="1">
      <alignment horizontal="center" vertical="center" shrinkToFit="1"/>
    </xf>
    <xf numFmtId="180" fontId="39" fillId="0" borderId="5" xfId="0" applyNumberFormat="1" applyFont="1" applyBorder="1" applyAlignment="1">
      <alignment horizontal="center"/>
    </xf>
    <xf numFmtId="180" fontId="38" fillId="0" borderId="0" xfId="0" applyNumberFormat="1" applyFont="1" applyAlignment="1">
      <alignment horizontal="center"/>
    </xf>
    <xf numFmtId="180" fontId="38" fillId="0" borderId="6" xfId="0" applyNumberFormat="1" applyFont="1" applyBorder="1" applyAlignment="1">
      <alignment horizontal="center"/>
    </xf>
    <xf numFmtId="180" fontId="45" fillId="0" borderId="135" xfId="0" applyNumberFormat="1" applyFont="1" applyBorder="1" applyAlignment="1">
      <alignment horizontal="left" vertical="center" wrapText="1"/>
    </xf>
    <xf numFmtId="180" fontId="45" fillId="0" borderId="47" xfId="0" applyNumberFormat="1" applyFont="1" applyBorder="1" applyAlignment="1">
      <alignment horizontal="left" vertical="center" wrapText="1"/>
    </xf>
    <xf numFmtId="180" fontId="45" fillId="0" borderId="48" xfId="0" applyNumberFormat="1" applyFont="1" applyBorder="1" applyAlignment="1">
      <alignment horizontal="left" vertical="center" wrapText="1"/>
    </xf>
    <xf numFmtId="180" fontId="29" fillId="0" borderId="41" xfId="0" applyNumberFormat="1" applyFont="1" applyBorder="1" applyAlignment="1">
      <alignment horizontal="center" vertical="center" shrinkToFit="1"/>
    </xf>
    <xf numFmtId="180" fontId="29" fillId="0" borderId="127" xfId="0" applyNumberFormat="1" applyFont="1" applyBorder="1" applyAlignment="1">
      <alignment horizontal="center" vertical="center" shrinkToFit="1"/>
    </xf>
    <xf numFmtId="180" fontId="29" fillId="0" borderId="2" xfId="0" applyNumberFormat="1" applyFont="1" applyBorder="1" applyAlignment="1">
      <alignment horizontal="center" vertical="center" shrinkToFit="1"/>
    </xf>
    <xf numFmtId="180" fontId="29" fillId="0" borderId="3" xfId="0" applyNumberFormat="1" applyFont="1" applyBorder="1" applyAlignment="1">
      <alignment horizontal="center" vertical="center" shrinkToFit="1"/>
    </xf>
    <xf numFmtId="180" fontId="40" fillId="0" borderId="115" xfId="0" applyNumberFormat="1" applyFont="1" applyBorder="1" applyAlignment="1">
      <alignment horizontal="center" vertical="center"/>
    </xf>
    <xf numFmtId="180" fontId="40" fillId="0" borderId="42" xfId="0" applyNumberFormat="1" applyFont="1" applyBorder="1" applyAlignment="1">
      <alignment horizontal="center" vertical="center"/>
    </xf>
    <xf numFmtId="180" fontId="40" fillId="0" borderId="44" xfId="0" applyNumberFormat="1" applyFont="1" applyBorder="1" applyAlignment="1">
      <alignment horizontal="center" vertical="center"/>
    </xf>
    <xf numFmtId="180" fontId="42" fillId="5" borderId="115" xfId="2" applyNumberFormat="1" applyFont="1" applyFill="1" applyBorder="1" applyAlignment="1">
      <alignment horizontal="center" vertical="center" shrinkToFit="1"/>
    </xf>
    <xf numFmtId="180" fontId="26" fillId="5" borderId="115" xfId="0" applyNumberFormat="1" applyFont="1" applyFill="1" applyBorder="1" applyAlignment="1">
      <alignment horizontal="center" vertical="center" shrinkToFit="1"/>
    </xf>
    <xf numFmtId="180" fontId="35" fillId="0" borderId="5" xfId="0" applyNumberFormat="1" applyFont="1" applyBorder="1" applyAlignment="1">
      <alignment horizontal="center" vertical="center" shrinkToFit="1"/>
    </xf>
    <xf numFmtId="180" fontId="35" fillId="0" borderId="0" xfId="0" applyNumberFormat="1" applyFont="1" applyAlignment="1">
      <alignment horizontal="center" vertical="center" shrinkToFit="1"/>
    </xf>
    <xf numFmtId="180" fontId="35" fillId="0" borderId="6" xfId="0" applyNumberFormat="1" applyFont="1" applyBorder="1" applyAlignment="1">
      <alignment horizontal="center" vertical="center" shrinkToFit="1"/>
    </xf>
    <xf numFmtId="180" fontId="39" fillId="0" borderId="23" xfId="0" applyNumberFormat="1" applyFont="1" applyBorder="1" applyAlignment="1">
      <alignment horizontal="center" vertical="top" wrapText="1"/>
    </xf>
    <xf numFmtId="180" fontId="39" fillId="0" borderId="20" xfId="0" applyNumberFormat="1" applyFont="1" applyBorder="1" applyAlignment="1">
      <alignment horizontal="center" vertical="top" wrapText="1"/>
    </xf>
    <xf numFmtId="180" fontId="39" fillId="0" borderId="26" xfId="0" applyNumberFormat="1" applyFont="1" applyBorder="1" applyAlignment="1">
      <alignment horizontal="center" vertical="top" wrapText="1"/>
    </xf>
    <xf numFmtId="180" fontId="35" fillId="0" borderId="5" xfId="0" applyNumberFormat="1" applyFont="1" applyBorder="1" applyAlignment="1">
      <alignment horizontal="center" vertical="center" wrapText="1"/>
    </xf>
    <xf numFmtId="180" fontId="35" fillId="0" borderId="0" xfId="0" applyNumberFormat="1" applyFont="1" applyAlignment="1">
      <alignment horizontal="center" vertical="center" wrapText="1"/>
    </xf>
    <xf numFmtId="180" fontId="40" fillId="0" borderId="10" xfId="0" applyNumberFormat="1" applyFont="1" applyBorder="1" applyAlignment="1">
      <alignment horizontal="center" vertical="center" textRotation="255"/>
    </xf>
    <xf numFmtId="180" fontId="40" fillId="0" borderId="11" xfId="0" applyNumberFormat="1" applyFont="1" applyBorder="1" applyAlignment="1">
      <alignment horizontal="center" vertical="center" textRotation="255"/>
    </xf>
    <xf numFmtId="180" fontId="35" fillId="0" borderId="34" xfId="0" applyNumberFormat="1" applyFont="1" applyBorder="1" applyAlignment="1">
      <alignment horizontal="center" vertical="center" shrinkToFit="1"/>
    </xf>
    <xf numFmtId="180" fontId="35" fillId="0" borderId="33" xfId="0" applyNumberFormat="1" applyFont="1" applyBorder="1" applyAlignment="1">
      <alignment horizontal="center" vertical="center" shrinkToFit="1"/>
    </xf>
    <xf numFmtId="180" fontId="35" fillId="0" borderId="103" xfId="0" applyNumberFormat="1" applyFont="1" applyBorder="1" applyAlignment="1">
      <alignment horizontal="center" vertical="center" shrinkToFit="1"/>
    </xf>
    <xf numFmtId="180" fontId="35" fillId="0" borderId="141" xfId="0" applyNumberFormat="1" applyFont="1" applyBorder="1" applyAlignment="1">
      <alignment horizontal="center" vertical="center" shrinkToFit="1"/>
    </xf>
    <xf numFmtId="180" fontId="29" fillId="0" borderId="156" xfId="0" applyNumberFormat="1" applyFont="1" applyBorder="1" applyAlignment="1">
      <alignment horizontal="center" vertical="top" shrinkToFit="1"/>
    </xf>
    <xf numFmtId="180" fontId="29" fillId="0" borderId="140" xfId="0" applyNumberFormat="1" applyFont="1" applyBorder="1" applyAlignment="1">
      <alignment horizontal="center" vertical="top" shrinkToFit="1"/>
    </xf>
    <xf numFmtId="180" fontId="29" fillId="0" borderId="53" xfId="0" applyNumberFormat="1" applyFont="1" applyBorder="1" applyAlignment="1">
      <alignment horizontal="center" vertical="top" shrinkToFit="1"/>
    </xf>
    <xf numFmtId="180" fontId="29" fillId="0" borderId="57" xfId="0" applyNumberFormat="1" applyFont="1" applyBorder="1" applyAlignment="1">
      <alignment horizontal="center" vertical="top" shrinkToFit="1"/>
    </xf>
    <xf numFmtId="180" fontId="29" fillId="0" borderId="139" xfId="0" applyNumberFormat="1" applyFont="1" applyBorder="1" applyAlignment="1">
      <alignment horizontal="center" vertical="top" shrinkToFit="1"/>
    </xf>
    <xf numFmtId="180" fontId="41" fillId="0" borderId="72" xfId="0" applyNumberFormat="1" applyFont="1" applyBorder="1" applyAlignment="1">
      <alignment horizontal="center" vertical="center" textRotation="255" wrapText="1"/>
    </xf>
    <xf numFmtId="180" fontId="41" fillId="0" borderId="146" xfId="0" applyNumberFormat="1" applyFont="1" applyBorder="1" applyAlignment="1">
      <alignment horizontal="center" vertical="center" textRotation="255" wrapText="1"/>
    </xf>
    <xf numFmtId="180" fontId="41" fillId="0" borderId="122" xfId="0" applyNumberFormat="1" applyFont="1" applyBorder="1" applyAlignment="1">
      <alignment horizontal="center" vertical="center" textRotation="255" wrapText="1"/>
    </xf>
    <xf numFmtId="180" fontId="29" fillId="0" borderId="158" xfId="0" applyNumberFormat="1" applyFont="1" applyBorder="1" applyAlignment="1">
      <alignment horizontal="center" vertical="top" shrinkToFit="1"/>
    </xf>
    <xf numFmtId="180" fontId="29" fillId="0" borderId="102" xfId="0" applyNumberFormat="1" applyFont="1" applyBorder="1" applyAlignment="1">
      <alignment horizontal="center" vertical="top" shrinkToFit="1"/>
    </xf>
    <xf numFmtId="180" fontId="39" fillId="0" borderId="23" xfId="0" applyNumberFormat="1" applyFont="1" applyBorder="1" applyAlignment="1">
      <alignment horizontal="center" vertical="center"/>
    </xf>
    <xf numFmtId="180" fontId="39" fillId="0" borderId="20" xfId="0" applyNumberFormat="1" applyFont="1" applyBorder="1" applyAlignment="1">
      <alignment horizontal="center" vertical="center"/>
    </xf>
    <xf numFmtId="180" fontId="39" fillId="0" borderId="145" xfId="0" applyNumberFormat="1" applyFont="1" applyBorder="1" applyAlignment="1">
      <alignment horizontal="center" vertical="center"/>
    </xf>
    <xf numFmtId="180" fontId="35" fillId="0" borderId="132" xfId="0" applyNumberFormat="1" applyFont="1" applyBorder="1" applyAlignment="1">
      <alignment horizontal="center" vertical="center"/>
    </xf>
    <xf numFmtId="180" fontId="35" fillId="0" borderId="133" xfId="0" applyNumberFormat="1" applyFont="1" applyBorder="1" applyAlignment="1">
      <alignment horizontal="center" vertical="center"/>
    </xf>
    <xf numFmtId="180" fontId="35" fillId="0" borderId="105" xfId="0" applyNumberFormat="1" applyFont="1" applyBorder="1" applyAlignment="1">
      <alignment horizontal="center" vertical="center"/>
    </xf>
    <xf numFmtId="180" fontId="41" fillId="0" borderId="29" xfId="0" applyNumberFormat="1" applyFont="1" applyBorder="1" applyAlignment="1">
      <alignment horizontal="center" vertical="center" shrinkToFit="1"/>
    </xf>
    <xf numFmtId="180" fontId="41" fillId="0" borderId="148" xfId="0" applyNumberFormat="1" applyFont="1" applyBorder="1" applyAlignment="1">
      <alignment horizontal="center" vertical="center" shrinkToFit="1"/>
    </xf>
    <xf numFmtId="180" fontId="38" fillId="0" borderId="7" xfId="0" applyNumberFormat="1" applyFont="1" applyBorder="1" applyAlignment="1">
      <alignment horizontal="center" vertical="center"/>
    </xf>
    <xf numFmtId="180" fontId="38" fillId="0" borderId="9" xfId="0" applyNumberFormat="1" applyFont="1" applyBorder="1" applyAlignment="1">
      <alignment horizontal="center" vertical="center"/>
    </xf>
    <xf numFmtId="180" fontId="38" fillId="0" borderId="147" xfId="0" applyNumberFormat="1" applyFont="1" applyBorder="1" applyAlignment="1">
      <alignment horizontal="center" vertical="center"/>
    </xf>
    <xf numFmtId="180" fontId="41" fillId="0" borderId="68" xfId="0" applyNumberFormat="1" applyFont="1" applyBorder="1" applyAlignment="1">
      <alignment horizontal="center" vertical="center" shrinkToFit="1"/>
    </xf>
    <xf numFmtId="180" fontId="41" fillId="0" borderId="157" xfId="0" applyNumberFormat="1" applyFont="1" applyBorder="1" applyAlignment="1">
      <alignment horizontal="center" vertical="center" shrinkToFit="1"/>
    </xf>
    <xf numFmtId="180" fontId="38" fillId="0" borderId="66" xfId="0" applyNumberFormat="1" applyFont="1" applyBorder="1" applyAlignment="1">
      <alignment horizontal="center" vertical="center"/>
    </xf>
    <xf numFmtId="180" fontId="38" fillId="0" borderId="113" xfId="0" applyNumberFormat="1" applyFont="1" applyBorder="1" applyAlignment="1">
      <alignment horizontal="center" vertical="center"/>
    </xf>
    <xf numFmtId="180" fontId="38" fillId="0" borderId="134" xfId="0" applyNumberFormat="1" applyFont="1" applyBorder="1" applyAlignment="1">
      <alignment horizontal="center" vertical="center"/>
    </xf>
    <xf numFmtId="180" fontId="29" fillId="0" borderId="70" xfId="0" applyNumberFormat="1" applyFont="1" applyBorder="1" applyAlignment="1">
      <alignment horizontal="center" vertical="center" textRotation="255"/>
    </xf>
    <xf numFmtId="180" fontId="29" fillId="0" borderId="107" xfId="0" applyNumberFormat="1" applyFont="1" applyBorder="1" applyAlignment="1">
      <alignment horizontal="center" vertical="center" textRotation="255"/>
    </xf>
    <xf numFmtId="180" fontId="29" fillId="0" borderId="120" xfId="0" applyNumberFormat="1" applyFont="1" applyBorder="1" applyAlignment="1">
      <alignment horizontal="center" vertical="center" textRotation="255"/>
    </xf>
    <xf numFmtId="180" fontId="35" fillId="0" borderId="90" xfId="0" applyNumberFormat="1" applyFont="1" applyBorder="1" applyAlignment="1">
      <alignment horizontal="center" vertical="center" shrinkToFit="1"/>
    </xf>
    <xf numFmtId="180" fontId="35" fillId="0" borderId="87" xfId="0" applyNumberFormat="1" applyFont="1" applyBorder="1" applyAlignment="1">
      <alignment horizontal="center" vertical="center" shrinkToFit="1"/>
    </xf>
    <xf numFmtId="180" fontId="35" fillId="0" borderId="90" xfId="0" applyNumberFormat="1" applyFont="1" applyBorder="1" applyAlignment="1">
      <alignment horizontal="center" vertical="center"/>
    </xf>
    <xf numFmtId="180" fontId="40" fillId="0" borderId="19" xfId="0" applyNumberFormat="1" applyFont="1" applyBorder="1" applyAlignment="1">
      <alignment horizontal="center" vertical="center" textRotation="255"/>
    </xf>
    <xf numFmtId="180" fontId="40" fillId="0" borderId="17" xfId="0" applyNumberFormat="1" applyFont="1" applyBorder="1" applyAlignment="1">
      <alignment horizontal="center" vertical="center" textRotation="255"/>
    </xf>
    <xf numFmtId="180" fontId="40" fillId="0" borderId="70" xfId="0" applyNumberFormat="1" applyFont="1" applyBorder="1" applyAlignment="1">
      <alignment horizontal="center" vertical="center" textRotation="255"/>
    </xf>
    <xf numFmtId="180" fontId="40" fillId="0" borderId="107" xfId="0" applyNumberFormat="1" applyFont="1" applyBorder="1" applyAlignment="1">
      <alignment horizontal="center" vertical="center" textRotation="255"/>
    </xf>
    <xf numFmtId="180" fontId="40" fillId="0" borderId="108" xfId="0" applyNumberFormat="1" applyFont="1" applyBorder="1" applyAlignment="1">
      <alignment horizontal="center" vertical="center" textRotation="255"/>
    </xf>
    <xf numFmtId="180" fontId="29" fillId="0" borderId="93" xfId="0" applyNumberFormat="1" applyFont="1" applyBorder="1" applyAlignment="1">
      <alignment horizontal="center" vertical="top" shrinkToFit="1"/>
    </xf>
    <xf numFmtId="180" fontId="29" fillId="0" borderId="96" xfId="0" applyNumberFormat="1" applyFont="1" applyBorder="1" applyAlignment="1">
      <alignment horizontal="center" vertical="top" shrinkToFit="1"/>
    </xf>
    <xf numFmtId="180" fontId="29" fillId="0" borderId="97" xfId="0" applyNumberFormat="1" applyFont="1" applyBorder="1" applyAlignment="1">
      <alignment horizontal="center" vertical="top" shrinkToFit="1"/>
    </xf>
    <xf numFmtId="180" fontId="39" fillId="0" borderId="88" xfId="0" applyNumberFormat="1" applyFont="1" applyBorder="1" applyAlignment="1">
      <alignment horizontal="center" vertical="center"/>
    </xf>
    <xf numFmtId="180" fontId="39" fillId="0" borderId="89" xfId="0" applyNumberFormat="1" applyFont="1" applyBorder="1" applyAlignment="1">
      <alignment horizontal="center" vertical="center"/>
    </xf>
    <xf numFmtId="180" fontId="40" fillId="0" borderId="85" xfId="0" applyNumberFormat="1" applyFont="1" applyBorder="1" applyAlignment="1">
      <alignment horizontal="center" vertical="center"/>
    </xf>
    <xf numFmtId="180" fontId="40" fillId="0" borderId="86" xfId="0" applyNumberFormat="1" applyFont="1" applyBorder="1" applyAlignment="1">
      <alignment horizontal="center" vertical="center"/>
    </xf>
    <xf numFmtId="180" fontId="39" fillId="0" borderId="98" xfId="0" applyNumberFormat="1" applyFont="1" applyBorder="1" applyAlignment="1">
      <alignment horizontal="center"/>
    </xf>
    <xf numFmtId="180" fontId="39" fillId="0" borderId="99" xfId="0" applyNumberFormat="1" applyFont="1" applyBorder="1" applyAlignment="1">
      <alignment horizontal="center"/>
    </xf>
    <xf numFmtId="180" fontId="35" fillId="0" borderId="101" xfId="0" applyNumberFormat="1" applyFont="1" applyBorder="1" applyAlignment="1">
      <alignment horizontal="center" vertical="center" shrinkToFit="1"/>
    </xf>
    <xf numFmtId="180" fontId="35" fillId="0" borderId="92" xfId="0" applyNumberFormat="1" applyFont="1" applyBorder="1" applyAlignment="1">
      <alignment vertical="center" shrinkToFit="1"/>
    </xf>
    <xf numFmtId="180" fontId="35" fillId="0" borderId="99" xfId="0" applyNumberFormat="1" applyFont="1" applyBorder="1" applyAlignment="1">
      <alignment horizontal="center" vertical="center" shrinkToFit="1"/>
    </xf>
    <xf numFmtId="180" fontId="35" fillId="0" borderId="86" xfId="0" applyNumberFormat="1" applyFont="1" applyBorder="1" applyAlignment="1">
      <alignment horizontal="center" vertical="center" shrinkToFit="1"/>
    </xf>
    <xf numFmtId="180" fontId="39" fillId="0" borderId="106" xfId="0" applyNumberFormat="1" applyFont="1" applyBorder="1" applyAlignment="1">
      <alignment horizontal="center" vertical="center"/>
    </xf>
    <xf numFmtId="180" fontId="39" fillId="0" borderId="99" xfId="0" applyNumberFormat="1" applyFont="1" applyBorder="1" applyAlignment="1">
      <alignment horizontal="center" vertical="center"/>
    </xf>
    <xf numFmtId="180" fontId="40" fillId="0" borderId="105" xfId="0" applyNumberFormat="1" applyFont="1" applyBorder="1" applyAlignment="1">
      <alignment horizontal="center" vertical="center"/>
    </xf>
    <xf numFmtId="180" fontId="40" fillId="0" borderId="0" xfId="0" applyNumberFormat="1" applyFont="1" applyAlignment="1">
      <alignment horizontal="center" vertical="center"/>
    </xf>
    <xf numFmtId="180" fontId="35" fillId="0" borderId="2" xfId="0" applyNumberFormat="1" applyFont="1" applyBorder="1" applyAlignment="1">
      <alignment horizontal="center" vertical="center"/>
    </xf>
    <xf numFmtId="180" fontId="35" fillId="0" borderId="55" xfId="0" applyNumberFormat="1" applyFont="1" applyBorder="1" applyAlignment="1">
      <alignment horizontal="center" vertical="center" shrinkToFit="1"/>
    </xf>
    <xf numFmtId="180" fontId="29" fillId="0" borderId="2" xfId="0" applyNumberFormat="1" applyFont="1" applyBorder="1" applyAlignment="1">
      <alignment horizontal="center" vertical="center" wrapText="1"/>
    </xf>
    <xf numFmtId="180" fontId="35" fillId="0" borderId="85" xfId="0" applyNumberFormat="1" applyFont="1" applyBorder="1" applyAlignment="1">
      <alignment horizontal="center" vertical="center"/>
    </xf>
    <xf numFmtId="180" fontId="35" fillId="0" borderId="86" xfId="0" applyNumberFormat="1" applyFont="1" applyBorder="1" applyAlignment="1">
      <alignment horizontal="center" vertical="center"/>
    </xf>
    <xf numFmtId="180" fontId="41" fillId="0" borderId="8" xfId="0" applyNumberFormat="1" applyFont="1" applyBorder="1" applyAlignment="1">
      <alignment horizontal="center" vertical="center" shrinkToFit="1"/>
    </xf>
    <xf numFmtId="180" fontId="41" fillId="0" borderId="144" xfId="0" applyNumberFormat="1" applyFont="1" applyBorder="1" applyAlignment="1">
      <alignment horizontal="center" vertical="center" shrinkToFit="1"/>
    </xf>
    <xf numFmtId="180" fontId="38" fillId="0" borderId="0" xfId="0" applyNumberFormat="1" applyFont="1" applyAlignment="1">
      <alignment vertical="center" wrapText="1"/>
    </xf>
    <xf numFmtId="180" fontId="35" fillId="0" borderId="5" xfId="0" applyNumberFormat="1" applyFont="1" applyBorder="1" applyAlignment="1">
      <alignment horizontal="center" vertical="center"/>
    </xf>
    <xf numFmtId="180" fontId="35" fillId="0" borderId="0" xfId="0" applyNumberFormat="1" applyFont="1" applyAlignment="1">
      <alignment horizontal="center" vertical="center"/>
    </xf>
    <xf numFmtId="180" fontId="35" fillId="0" borderId="143" xfId="0" applyNumberFormat="1" applyFont="1" applyBorder="1" applyAlignment="1">
      <alignment horizontal="center" vertical="center"/>
    </xf>
    <xf numFmtId="180" fontId="35" fillId="0" borderId="89" xfId="0" applyNumberFormat="1" applyFont="1" applyBorder="1" applyAlignment="1">
      <alignment horizontal="center" vertical="center" shrinkToFit="1"/>
    </xf>
    <xf numFmtId="180" fontId="35" fillId="0" borderId="94" xfId="0" applyNumberFormat="1" applyFont="1" applyBorder="1" applyAlignment="1">
      <alignment horizontal="center" vertical="center" shrinkToFit="1"/>
    </xf>
    <xf numFmtId="180" fontId="39" fillId="0" borderId="104" xfId="0" applyNumberFormat="1" applyFont="1" applyBorder="1" applyAlignment="1">
      <alignment horizontal="center" vertical="center"/>
    </xf>
    <xf numFmtId="180" fontId="41" fillId="0" borderId="94" xfId="0" applyNumberFormat="1" applyFont="1" applyBorder="1" applyAlignment="1">
      <alignment horizontal="center" vertical="center" textRotation="255" wrapText="1"/>
    </xf>
    <xf numFmtId="180" fontId="41" fillId="0" borderId="92" xfId="0" applyNumberFormat="1" applyFont="1" applyBorder="1" applyAlignment="1">
      <alignment vertical="center" textRotation="255" wrapText="1"/>
    </xf>
    <xf numFmtId="180" fontId="29" fillId="0" borderId="116" xfId="0" applyNumberFormat="1" applyFont="1" applyBorder="1" applyAlignment="1">
      <alignment horizontal="center" vertical="center"/>
    </xf>
    <xf numFmtId="180" fontId="29" fillId="0" borderId="117" xfId="0" applyNumberFormat="1" applyFont="1" applyBorder="1" applyAlignment="1">
      <alignment horizontal="center" vertical="center"/>
    </xf>
    <xf numFmtId="180" fontId="29" fillId="0" borderId="118" xfId="0" applyNumberFormat="1" applyFont="1" applyBorder="1" applyAlignment="1">
      <alignment horizontal="center" vertical="center"/>
    </xf>
    <xf numFmtId="180" fontId="29" fillId="0" borderId="16" xfId="0" applyNumberFormat="1" applyFont="1" applyBorder="1" applyAlignment="1">
      <alignment horizontal="center" vertical="center" wrapText="1"/>
    </xf>
    <xf numFmtId="180" fontId="29" fillId="0" borderId="18" xfId="0" applyNumberFormat="1" applyFont="1" applyBorder="1" applyAlignment="1">
      <alignment horizontal="center" vertical="center" wrapText="1"/>
    </xf>
    <xf numFmtId="180" fontId="29" fillId="0" borderId="96" xfId="0" applyNumberFormat="1" applyFont="1" applyBorder="1" applyAlignment="1">
      <alignment horizontal="center" vertical="center" shrinkToFit="1"/>
    </xf>
    <xf numFmtId="180" fontId="29" fillId="0" borderId="96" xfId="0" applyNumberFormat="1" applyFont="1" applyBorder="1" applyAlignment="1">
      <alignment horizontal="center" vertical="center" wrapText="1"/>
    </xf>
    <xf numFmtId="180" fontId="38" fillId="0" borderId="70" xfId="0" applyNumberFormat="1" applyFont="1" applyBorder="1" applyAlignment="1">
      <alignment horizontal="center" vertical="center"/>
    </xf>
    <xf numFmtId="180" fontId="38" fillId="0" borderId="71" xfId="0" applyNumberFormat="1" applyFont="1" applyBorder="1" applyAlignment="1">
      <alignment horizontal="center" vertical="center"/>
    </xf>
    <xf numFmtId="180" fontId="35" fillId="0" borderId="120" xfId="0" applyNumberFormat="1" applyFont="1" applyBorder="1" applyAlignment="1">
      <alignment horizontal="center" vertical="center"/>
    </xf>
    <xf numFmtId="180" fontId="35" fillId="0" borderId="121" xfId="0" applyNumberFormat="1" applyFont="1" applyBorder="1" applyAlignment="1">
      <alignment horizontal="center" vertical="center"/>
    </xf>
    <xf numFmtId="180" fontId="38" fillId="0" borderId="72" xfId="0" applyNumberFormat="1" applyFont="1" applyBorder="1" applyAlignment="1">
      <alignment horizontal="center" vertical="center"/>
    </xf>
    <xf numFmtId="180" fontId="35" fillId="0" borderId="122" xfId="0" applyNumberFormat="1" applyFont="1" applyBorder="1" applyAlignment="1">
      <alignment horizontal="center" vertical="center"/>
    </xf>
    <xf numFmtId="180" fontId="39" fillId="0" borderId="6" xfId="0" applyNumberFormat="1" applyFont="1" applyBorder="1" applyAlignment="1">
      <alignment horizontal="center"/>
    </xf>
    <xf numFmtId="180" fontId="35" fillId="0" borderId="68" xfId="0" applyNumberFormat="1" applyFont="1" applyBorder="1" applyAlignment="1">
      <alignment horizontal="center" vertical="center"/>
    </xf>
    <xf numFmtId="180" fontId="35" fillId="0" borderId="117" xfId="0" applyNumberFormat="1" applyFont="1" applyBorder="1" applyAlignment="1">
      <alignment horizontal="center" vertical="center"/>
    </xf>
    <xf numFmtId="180" fontId="35" fillId="0" borderId="119" xfId="0" applyNumberFormat="1" applyFont="1" applyBorder="1" applyAlignment="1">
      <alignment horizontal="center" vertical="center"/>
    </xf>
    <xf numFmtId="180" fontId="40" fillId="0" borderId="85" xfId="0" applyNumberFormat="1" applyFont="1" applyBorder="1" applyAlignment="1">
      <alignment horizontal="center" vertical="center" wrapText="1"/>
    </xf>
    <xf numFmtId="180" fontId="40" fillId="0" borderId="86" xfId="0" applyNumberFormat="1" applyFont="1" applyBorder="1" applyAlignment="1">
      <alignment horizontal="center" vertical="center" wrapText="1"/>
    </xf>
    <xf numFmtId="180" fontId="40" fillId="0" borderId="92" xfId="0" applyNumberFormat="1" applyFont="1" applyBorder="1" applyAlignment="1">
      <alignment horizontal="center" vertical="center" wrapText="1"/>
    </xf>
    <xf numFmtId="180" fontId="29" fillId="0" borderId="97" xfId="0" applyNumberFormat="1" applyFont="1" applyBorder="1" applyAlignment="1">
      <alignment horizontal="center" vertical="center" shrinkToFit="1"/>
    </xf>
    <xf numFmtId="180" fontId="29" fillId="0" borderId="112" xfId="0" applyNumberFormat="1" applyFont="1" applyBorder="1" applyAlignment="1">
      <alignment horizontal="center" vertical="center" wrapText="1"/>
    </xf>
    <xf numFmtId="180" fontId="29" fillId="0" borderId="113" xfId="0" applyNumberFormat="1" applyFont="1" applyBorder="1" applyAlignment="1">
      <alignment horizontal="center" vertical="center" wrapText="1"/>
    </xf>
    <xf numFmtId="180" fontId="29" fillId="0" borderId="114" xfId="0" applyNumberFormat="1" applyFont="1" applyBorder="1" applyAlignment="1">
      <alignment horizontal="center" vertical="center" wrapText="1"/>
    </xf>
    <xf numFmtId="180" fontId="38" fillId="0" borderId="51" xfId="0" applyNumberFormat="1" applyFont="1" applyBorder="1" applyAlignment="1">
      <alignment horizontal="center" vertical="top" wrapText="1"/>
    </xf>
    <xf numFmtId="180" fontId="29" fillId="0" borderId="47" xfId="0" applyNumberFormat="1" applyFont="1" applyBorder="1" applyAlignment="1">
      <alignment horizontal="center" vertical="center" shrinkToFit="1"/>
    </xf>
    <xf numFmtId="180" fontId="29" fillId="0" borderId="126" xfId="0" applyNumberFormat="1" applyFont="1" applyBorder="1" applyAlignment="1">
      <alignment horizontal="center" vertical="center" shrinkToFit="1"/>
    </xf>
    <xf numFmtId="180" fontId="39" fillId="0" borderId="20" xfId="0" applyNumberFormat="1" applyFont="1" applyBorder="1" applyAlignment="1">
      <alignment horizontal="left" vertical="top"/>
    </xf>
    <xf numFmtId="180" fontId="39" fillId="0" borderId="20" xfId="0" applyNumberFormat="1" applyFont="1" applyBorder="1" applyAlignment="1">
      <alignment horizontal="left" vertical="top" wrapText="1"/>
    </xf>
    <xf numFmtId="180" fontId="29" fillId="0" borderId="120" xfId="0" applyNumberFormat="1" applyFont="1" applyBorder="1" applyAlignment="1">
      <alignment horizontal="center" vertical="center" shrinkToFit="1"/>
    </xf>
    <xf numFmtId="180" fontId="29" fillId="0" borderId="121" xfId="0" applyNumberFormat="1" applyFont="1" applyBorder="1" applyAlignment="1">
      <alignment horizontal="center" vertical="center" shrinkToFit="1"/>
    </xf>
    <xf numFmtId="180" fontId="39" fillId="0" borderId="19" xfId="0" applyNumberFormat="1" applyFont="1" applyBorder="1" applyAlignment="1">
      <alignment horizontal="center" vertical="center" wrapText="1"/>
    </xf>
    <xf numFmtId="180" fontId="39" fillId="0" borderId="4" xfId="0" applyNumberFormat="1" applyFont="1" applyBorder="1" applyAlignment="1">
      <alignment horizontal="center" vertical="center" wrapText="1"/>
    </xf>
    <xf numFmtId="180" fontId="39" fillId="0" borderId="4" xfId="0" applyNumberFormat="1" applyFont="1" applyBorder="1" applyAlignment="1">
      <alignment horizontal="center"/>
    </xf>
    <xf numFmtId="180" fontId="38" fillId="0" borderId="4" xfId="0" applyNumberFormat="1" applyFont="1" applyBorder="1" applyAlignment="1">
      <alignment horizontal="center"/>
    </xf>
    <xf numFmtId="180" fontId="38" fillId="0" borderId="37" xfId="0" applyNumberFormat="1" applyFont="1" applyBorder="1" applyAlignment="1">
      <alignment horizontal="center"/>
    </xf>
    <xf numFmtId="180" fontId="40" fillId="0" borderId="121" xfId="0" applyNumberFormat="1" applyFont="1" applyBorder="1" applyAlignment="1">
      <alignment horizontal="center" vertical="center" shrinkToFit="1"/>
    </xf>
    <xf numFmtId="180" fontId="40" fillId="0" borderId="122" xfId="0" applyNumberFormat="1" applyFont="1" applyBorder="1" applyAlignment="1">
      <alignment horizontal="center" vertical="center" shrinkToFit="1"/>
    </xf>
    <xf numFmtId="180" fontId="39" fillId="0" borderId="0" xfId="0" applyNumberFormat="1" applyFont="1" applyAlignment="1">
      <alignment horizontal="left" vertical="top" shrinkToFit="1"/>
    </xf>
    <xf numFmtId="180" fontId="38" fillId="0" borderId="0" xfId="0" applyNumberFormat="1" applyFont="1" applyAlignment="1">
      <alignment horizontal="right" vertical="top"/>
    </xf>
    <xf numFmtId="180" fontId="41" fillId="0" borderId="95" xfId="0" applyNumberFormat="1" applyFont="1" applyBorder="1" applyAlignment="1">
      <alignment horizontal="center" vertical="center" shrinkToFit="1"/>
    </xf>
    <xf numFmtId="180" fontId="41" fillId="0" borderId="96" xfId="0" applyNumberFormat="1" applyFont="1" applyBorder="1" applyAlignment="1">
      <alignment horizontal="center" vertical="center" shrinkToFit="1"/>
    </xf>
    <xf numFmtId="180" fontId="41" fillId="0" borderId="56" xfId="0" applyNumberFormat="1" applyFont="1" applyBorder="1" applyAlignment="1">
      <alignment horizontal="center" vertical="center" shrinkToFit="1"/>
    </xf>
    <xf numFmtId="180" fontId="41" fillId="0" borderId="53" xfId="0" applyNumberFormat="1" applyFont="1" applyBorder="1" applyAlignment="1">
      <alignment horizontal="center" vertical="center" shrinkToFit="1"/>
    </xf>
    <xf numFmtId="180" fontId="29" fillId="0" borderId="89" xfId="0" applyNumberFormat="1" applyFont="1" applyBorder="1" applyAlignment="1">
      <alignment horizontal="center" vertical="center" textRotation="255"/>
    </xf>
    <xf numFmtId="180" fontId="29" fillId="0" borderId="86" xfId="0" applyNumberFormat="1" applyFont="1" applyBorder="1" applyAlignment="1">
      <alignment horizontal="center" vertical="center" textRotation="255"/>
    </xf>
    <xf numFmtId="0" fontId="26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0" fontId="32" fillId="0" borderId="1" xfId="0" applyFont="1" applyBorder="1" applyAlignment="1">
      <alignment horizontal="left" shrinkToFit="1"/>
    </xf>
    <xf numFmtId="0" fontId="27" fillId="0" borderId="47" xfId="0" applyFont="1" applyBorder="1" applyAlignment="1">
      <alignment horizontal="left"/>
    </xf>
    <xf numFmtId="0" fontId="32" fillId="0" borderId="47" xfId="0" applyFont="1" applyBorder="1" applyAlignment="1">
      <alignment horizontal="center"/>
    </xf>
    <xf numFmtId="0" fontId="47" fillId="0" borderId="149" xfId="0" applyFont="1" applyBorder="1" applyAlignment="1">
      <alignment horizontal="center" vertical="center"/>
    </xf>
    <xf numFmtId="0" fontId="47" fillId="0" borderId="150" xfId="0" applyFont="1" applyBorder="1" applyAlignment="1">
      <alignment horizontal="center" vertical="center"/>
    </xf>
    <xf numFmtId="0" fontId="32" fillId="0" borderId="151" xfId="0" applyFont="1" applyBorder="1" applyAlignment="1">
      <alignment horizontal="center" vertical="center"/>
    </xf>
    <xf numFmtId="0" fontId="32" fillId="0" borderId="152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 shrinkToFit="1"/>
    </xf>
    <xf numFmtId="0" fontId="26" fillId="0" borderId="0" xfId="0" applyFont="1" applyAlignment="1">
      <alignment horizontal="left" wrapText="1"/>
    </xf>
    <xf numFmtId="0" fontId="26" fillId="0" borderId="0" xfId="0" applyFont="1" applyAlignment="1">
      <alignment horizontal="left"/>
    </xf>
    <xf numFmtId="0" fontId="32" fillId="0" borderId="47" xfId="0" applyFont="1" applyBorder="1" applyAlignment="1">
      <alignment horizontal="left" shrinkToFit="1"/>
    </xf>
    <xf numFmtId="0" fontId="26" fillId="0" borderId="63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26" fillId="0" borderId="1" xfId="0" applyFont="1" applyBorder="1" applyAlignment="1">
      <alignment horizontal="left" wrapText="1"/>
    </xf>
    <xf numFmtId="0" fontId="30" fillId="0" borderId="0" xfId="0" applyFont="1" applyAlignment="1">
      <alignment horizontal="center" vertical="center"/>
    </xf>
    <xf numFmtId="0" fontId="26" fillId="0" borderId="9" xfId="0" applyFont="1" applyBorder="1" applyAlignment="1">
      <alignment wrapText="1"/>
    </xf>
    <xf numFmtId="0" fontId="26" fillId="0" borderId="9" xfId="0" applyFont="1" applyBorder="1" applyAlignment="1"/>
    <xf numFmtId="0" fontId="32" fillId="0" borderId="132" xfId="0" applyFont="1" applyBorder="1" applyAlignment="1">
      <alignment horizontal="center" vertical="center" shrinkToFit="1"/>
    </xf>
    <xf numFmtId="0" fontId="32" fillId="0" borderId="133" xfId="0" applyFont="1" applyBorder="1" applyAlignment="1">
      <alignment horizontal="center" vertical="center" shrinkToFit="1"/>
    </xf>
    <xf numFmtId="0" fontId="32" fillId="0" borderId="154" xfId="0" applyFont="1" applyBorder="1" applyAlignment="1">
      <alignment horizontal="center" vertical="center" shrinkToFit="1"/>
    </xf>
    <xf numFmtId="0" fontId="32" fillId="0" borderId="64" xfId="0" applyFont="1" applyBorder="1" applyAlignment="1">
      <alignment horizontal="center" vertical="center" shrinkToFit="1"/>
    </xf>
    <xf numFmtId="0" fontId="47" fillId="8" borderId="7" xfId="0" applyFont="1" applyFill="1" applyBorder="1" applyAlignment="1">
      <alignment horizontal="center" vertical="center"/>
    </xf>
    <xf numFmtId="0" fontId="47" fillId="8" borderId="9" xfId="0" applyFont="1" applyFill="1" applyBorder="1" applyAlignment="1">
      <alignment horizontal="center" vertical="center"/>
    </xf>
    <xf numFmtId="0" fontId="47" fillId="8" borderId="35" xfId="0" applyFont="1" applyFill="1" applyBorder="1" applyAlignment="1">
      <alignment horizontal="center" vertical="center"/>
    </xf>
    <xf numFmtId="0" fontId="32" fillId="8" borderId="66" xfId="0" applyFont="1" applyFill="1" applyBorder="1" applyAlignment="1">
      <alignment horizontal="left" vertical="center" shrinkToFit="1"/>
    </xf>
    <xf numFmtId="0" fontId="32" fillId="8" borderId="113" xfId="0" applyFont="1" applyFill="1" applyBorder="1" applyAlignment="1">
      <alignment horizontal="left" vertical="center" shrinkToFit="1"/>
    </xf>
    <xf numFmtId="0" fontId="32" fillId="8" borderId="155" xfId="0" applyFont="1" applyFill="1" applyBorder="1" applyAlignment="1">
      <alignment horizontal="left" vertical="center" shrinkToFit="1"/>
    </xf>
    <xf numFmtId="0" fontId="32" fillId="8" borderId="132" xfId="0" applyFont="1" applyFill="1" applyBorder="1" applyAlignment="1">
      <alignment horizontal="left" vertical="center" shrinkToFit="1"/>
    </xf>
    <xf numFmtId="0" fontId="32" fillId="8" borderId="133" xfId="0" applyFont="1" applyFill="1" applyBorder="1" applyAlignment="1">
      <alignment horizontal="left" vertical="center" shrinkToFit="1"/>
    </xf>
    <xf numFmtId="0" fontId="32" fillId="8" borderId="154" xfId="0" applyFont="1" applyFill="1" applyBorder="1" applyAlignment="1">
      <alignment horizontal="left" vertical="center" shrinkToFit="1"/>
    </xf>
    <xf numFmtId="0" fontId="32" fillId="8" borderId="5" xfId="0" applyFont="1" applyFill="1" applyBorder="1" applyAlignment="1">
      <alignment horizontal="left" vertical="center" shrinkToFit="1"/>
    </xf>
    <xf numFmtId="0" fontId="32" fillId="8" borderId="0" xfId="0" applyFont="1" applyFill="1" applyAlignment="1">
      <alignment horizontal="left" vertical="center" shrinkToFit="1"/>
    </xf>
    <xf numFmtId="0" fontId="32" fillId="8" borderId="32" xfId="0" applyFont="1" applyFill="1" applyBorder="1" applyAlignment="1">
      <alignment horizontal="left" vertical="center" shrinkToFit="1"/>
    </xf>
    <xf numFmtId="0" fontId="32" fillId="8" borderId="68" xfId="0" applyFont="1" applyFill="1" applyBorder="1" applyAlignment="1">
      <alignment horizontal="left" vertical="center" shrinkToFit="1"/>
    </xf>
    <xf numFmtId="0" fontId="32" fillId="8" borderId="117" xfId="0" applyFont="1" applyFill="1" applyBorder="1" applyAlignment="1">
      <alignment horizontal="left" vertical="center" shrinkToFit="1"/>
    </xf>
    <xf numFmtId="0" fontId="32" fillId="8" borderId="118" xfId="0" applyFont="1" applyFill="1" applyBorder="1" applyAlignment="1">
      <alignment horizontal="left" vertical="center" shrinkToFit="1"/>
    </xf>
    <xf numFmtId="0" fontId="32" fillId="0" borderId="142" xfId="0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wrapText="1"/>
    </xf>
    <xf numFmtId="0" fontId="47" fillId="0" borderId="7" xfId="0" applyFont="1" applyBorder="1" applyAlignment="1">
      <alignment horizontal="center" vertical="center" shrinkToFit="1"/>
    </xf>
    <xf numFmtId="0" fontId="47" fillId="0" borderId="9" xfId="0" applyFont="1" applyBorder="1" applyAlignment="1">
      <alignment horizontal="center" vertical="center" shrinkToFit="1"/>
    </xf>
    <xf numFmtId="0" fontId="47" fillId="0" borderId="35" xfId="0" applyFont="1" applyBorder="1" applyAlignment="1">
      <alignment horizontal="center" vertical="center" shrinkToFit="1"/>
    </xf>
    <xf numFmtId="0" fontId="32" fillId="0" borderId="14" xfId="0" applyFont="1" applyBorder="1" applyAlignment="1">
      <alignment horizontal="center" vertical="center" shrinkToFit="1"/>
    </xf>
    <xf numFmtId="0" fontId="47" fillId="0" borderId="46" xfId="0" applyFont="1" applyBorder="1" applyAlignment="1">
      <alignment horizontal="center" vertical="center" shrinkToFit="1"/>
    </xf>
    <xf numFmtId="0" fontId="47" fillId="0" borderId="48" xfId="0" applyFont="1" applyBorder="1" applyAlignment="1">
      <alignment horizontal="center" vertical="center" shrinkToFit="1"/>
    </xf>
    <xf numFmtId="0" fontId="47" fillId="0" borderId="7" xfId="0" applyFont="1" applyBorder="1" applyAlignment="1">
      <alignment horizontal="center" vertical="center"/>
    </xf>
    <xf numFmtId="0" fontId="47" fillId="0" borderId="35" xfId="0" applyFont="1" applyBorder="1" applyAlignment="1">
      <alignment horizontal="center" vertical="center"/>
    </xf>
    <xf numFmtId="0" fontId="47" fillId="0" borderId="29" xfId="0" applyFont="1" applyBorder="1" applyAlignment="1">
      <alignment horizontal="center" vertical="center"/>
    </xf>
    <xf numFmtId="0" fontId="47" fillId="0" borderId="28" xfId="0" applyFont="1" applyBorder="1" applyAlignment="1">
      <alignment horizontal="center" vertical="center"/>
    </xf>
    <xf numFmtId="0" fontId="47" fillId="0" borderId="29" xfId="0" applyFont="1" applyBorder="1" applyAlignment="1">
      <alignment horizontal="center" vertical="center" wrapText="1"/>
    </xf>
    <xf numFmtId="0" fontId="47" fillId="0" borderId="28" xfId="0" applyFont="1" applyBorder="1" applyAlignment="1">
      <alignment horizontal="center" vertical="center" wrapText="1"/>
    </xf>
    <xf numFmtId="0" fontId="47" fillId="0" borderId="46" xfId="0" applyFont="1" applyBorder="1" applyAlignment="1">
      <alignment horizontal="center" vertical="center"/>
    </xf>
    <xf numFmtId="0" fontId="47" fillId="0" borderId="48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179" fontId="26" fillId="0" borderId="0" xfId="0" applyNumberFormat="1" applyFont="1" applyAlignment="1">
      <alignment horizontal="right" vertical="center"/>
    </xf>
    <xf numFmtId="0" fontId="32" fillId="0" borderId="46" xfId="0" applyFont="1" applyBorder="1" applyAlignment="1">
      <alignment horizontal="center" vertical="center"/>
    </xf>
    <xf numFmtId="0" fontId="32" fillId="0" borderId="48" xfId="0" applyFont="1" applyBorder="1" applyAlignment="1">
      <alignment horizontal="center" vertical="center"/>
    </xf>
    <xf numFmtId="0" fontId="47" fillId="0" borderId="47" xfId="0" applyFont="1" applyBorder="1" applyAlignment="1">
      <alignment horizontal="center" vertical="center"/>
    </xf>
    <xf numFmtId="0" fontId="32" fillId="0" borderId="47" xfId="0" applyFont="1" applyBorder="1" applyAlignment="1">
      <alignment horizontal="center" vertical="center"/>
    </xf>
    <xf numFmtId="0" fontId="47" fillId="0" borderId="63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1" xfId="0" applyFont="1" applyBorder="1" applyAlignment="1">
      <alignment horizontal="left"/>
    </xf>
    <xf numFmtId="0" fontId="47" fillId="0" borderId="21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6" fillId="0" borderId="0" xfId="0" applyFont="1" applyAlignment="1">
      <alignment horizontal="center" shrinkToFit="1"/>
    </xf>
    <xf numFmtId="0" fontId="20" fillId="0" borderId="0" xfId="0" applyFont="1" applyAlignment="1">
      <alignment horizontal="distributed" vertical="center" indent="1"/>
    </xf>
    <xf numFmtId="0" fontId="23" fillId="0" borderId="0" xfId="0" applyFont="1" applyAlignment="1">
      <alignment horizontal="center" vertical="center" wrapText="1" shrinkToFit="1"/>
    </xf>
    <xf numFmtId="0" fontId="23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1" fillId="0" borderId="21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 shrinkToFit="1"/>
    </xf>
    <xf numFmtId="0" fontId="12" fillId="0" borderId="56" xfId="0" applyFont="1" applyBorder="1" applyAlignment="1">
      <alignment horizontal="center" vertical="center" shrinkToFit="1"/>
    </xf>
    <xf numFmtId="0" fontId="12" fillId="0" borderId="61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top"/>
    </xf>
    <xf numFmtId="0" fontId="12" fillId="0" borderId="62" xfId="0" applyFont="1" applyBorder="1" applyAlignment="1">
      <alignment horizontal="center" vertical="top"/>
    </xf>
    <xf numFmtId="0" fontId="12" fillId="0" borderId="61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52" fillId="0" borderId="1" xfId="0" applyFont="1" applyBorder="1" applyAlignment="1">
      <alignment horizontal="left" wrapText="1"/>
    </xf>
    <xf numFmtId="0" fontId="52" fillId="0" borderId="47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2" fillId="0" borderId="47" xfId="0" applyFont="1" applyBorder="1" applyAlignment="1">
      <alignment horizontal="left" wrapText="1"/>
    </xf>
  </cellXfs>
  <cellStyles count="6">
    <cellStyle name="ハイパーリンク" xfId="2" builtinId="8"/>
    <cellStyle name="ハイパーリンク 2" xfId="5" xr:uid="{00000000-0005-0000-0000-000001000000}"/>
    <cellStyle name="標準" xfId="0" builtinId="0"/>
    <cellStyle name="標準 2" xfId="1" xr:uid="{00000000-0005-0000-0000-000003000000}"/>
    <cellStyle name="標準 3" xfId="4" xr:uid="{00000000-0005-0000-0000-000004000000}"/>
    <cellStyle name="標準 4" xfId="3" xr:uid="{00000000-0005-0000-0000-000005000000}"/>
  </cellStyles>
  <dxfs count="2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FF99"/>
      <color rgb="FF99FF66"/>
      <color rgb="FFFFCCFF"/>
      <color rgb="FF01FF74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styles" Target="styles.xml" /><Relationship Id="rId2" Type="http://schemas.openxmlformats.org/officeDocument/2006/relationships/worksheet" Target="worksheets/sheet2.xml" /><Relationship Id="rId16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10" Type="http://schemas.openxmlformats.org/officeDocument/2006/relationships/worksheet" Target="worksheets/sheet10.xml" /><Relationship Id="rId19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1233997</xdr:colOff>
      <xdr:row>4</xdr:row>
      <xdr:rowOff>137602</xdr:rowOff>
    </xdr:from>
    <xdr:to>
      <xdr:col>5</xdr:col>
      <xdr:colOff>1563368</xdr:colOff>
      <xdr:row>5</xdr:row>
      <xdr:rowOff>7620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BC3CA11-3201-4649-AA2D-54EDD384A6A7}"/>
            </a:ext>
          </a:extLst>
        </xdr:cNvPr>
        <xdr:cNvSpPr/>
      </xdr:nvSpPr>
      <xdr:spPr>
        <a:xfrm flipH="1">
          <a:off x="5284027" y="1497772"/>
          <a:ext cx="329371" cy="25101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828</xdr:colOff>
      <xdr:row>4</xdr:row>
      <xdr:rowOff>278572</xdr:rowOff>
    </xdr:from>
    <xdr:to>
      <xdr:col>8</xdr:col>
      <xdr:colOff>828</xdr:colOff>
      <xdr:row>5</xdr:row>
      <xdr:rowOff>74268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B9B8DA9-ABFF-4A23-8838-4772839414FB}"/>
            </a:ext>
          </a:extLst>
        </xdr:cNvPr>
        <xdr:cNvSpPr/>
      </xdr:nvSpPr>
      <xdr:spPr>
        <a:xfrm flipH="1">
          <a:off x="4382328" y="2767772"/>
          <a:ext cx="0" cy="2909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</a:t>
          </a:r>
        </a:p>
      </xdr:txBody>
    </xdr:sp>
    <xdr:clientData/>
  </xdr:twoCellAnchor>
  <xdr:twoCellAnchor>
    <xdr:from>
      <xdr:col>11</xdr:col>
      <xdr:colOff>147319</xdr:colOff>
      <xdr:row>4</xdr:row>
      <xdr:rowOff>148590</xdr:rowOff>
    </xdr:from>
    <xdr:to>
      <xdr:col>11</xdr:col>
      <xdr:colOff>628650</xdr:colOff>
      <xdr:row>5</xdr:row>
      <xdr:rowOff>15240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80C419A-1184-4E90-B461-948AF0C18C92}"/>
            </a:ext>
          </a:extLst>
        </xdr:cNvPr>
        <xdr:cNvSpPr/>
      </xdr:nvSpPr>
      <xdr:spPr>
        <a:xfrm flipH="1">
          <a:off x="5187949" y="1508760"/>
          <a:ext cx="481331" cy="247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FF"/>
  </sheetPr>
  <dimension ref="A1:T247"/>
  <sheetViews>
    <sheetView showZeros="0" topLeftCell="B64" zoomScale="70" zoomScaleNormal="70" workbookViewId="0">
      <selection activeCell="E96" sqref="E96"/>
    </sheetView>
  </sheetViews>
  <sheetFormatPr defaultColWidth="9" defaultRowHeight="14.25"/>
  <cols>
    <col min="1" max="1" width="20.86328125" style="29" customWidth="1"/>
    <col min="2" max="2" width="20.59765625" style="29" customWidth="1"/>
    <col min="3" max="4" width="43.3984375" style="29" customWidth="1"/>
    <col min="5" max="5" width="113.73046875" style="29" customWidth="1"/>
    <col min="6" max="20" width="15.86328125" style="29" hidden="1" customWidth="1"/>
    <col min="21" max="30" width="8.86328125" style="29" customWidth="1"/>
    <col min="31" max="71" width="9" style="29" customWidth="1"/>
    <col min="72" max="72" width="83.86328125" style="29" customWidth="1"/>
    <col min="73" max="16384" width="9" style="29"/>
  </cols>
  <sheetData>
    <row r="1" spans="1:20" ht="63" customHeight="1" thickTop="1" thickBot="1">
      <c r="A1" s="27" t="s">
        <v>370</v>
      </c>
      <c r="B1" s="36" t="s">
        <v>380</v>
      </c>
      <c r="F1" s="30" t="s">
        <v>86</v>
      </c>
      <c r="H1" s="30" t="s">
        <v>137</v>
      </c>
      <c r="J1" s="30" t="s">
        <v>86</v>
      </c>
      <c r="L1" s="30" t="s">
        <v>265</v>
      </c>
      <c r="N1" s="30" t="s">
        <v>332</v>
      </c>
      <c r="O1" s="30"/>
      <c r="P1" s="30"/>
      <c r="R1" s="30" t="s">
        <v>332</v>
      </c>
      <c r="S1" s="30"/>
      <c r="T1" s="30"/>
    </row>
    <row r="2" spans="1:20" ht="18.75" thickTop="1" thickBot="1">
      <c r="A2" s="37" t="s">
        <v>250</v>
      </c>
      <c r="B2" s="37"/>
      <c r="C2" s="32" t="s">
        <v>372</v>
      </c>
      <c r="D2" s="27" t="s">
        <v>370</v>
      </c>
      <c r="E2" s="38" t="s">
        <v>366</v>
      </c>
      <c r="F2" s="29" t="s">
        <v>71</v>
      </c>
      <c r="H2" s="29" t="s">
        <v>71</v>
      </c>
      <c r="J2" s="29" t="s">
        <v>71</v>
      </c>
      <c r="L2" s="29" t="s">
        <v>98</v>
      </c>
      <c r="O2" s="29" t="s">
        <v>273</v>
      </c>
      <c r="R2" s="29" t="s">
        <v>207</v>
      </c>
      <c r="S2" s="29" t="s">
        <v>203</v>
      </c>
      <c r="T2" s="29" t="s">
        <v>207</v>
      </c>
    </row>
    <row r="3" spans="1:20" ht="18.75" thickTop="1" thickBot="1">
      <c r="A3" s="213" t="s">
        <v>150</v>
      </c>
      <c r="B3" s="213"/>
      <c r="C3" s="39" t="s">
        <v>72</v>
      </c>
      <c r="D3" s="40"/>
      <c r="E3" s="37" t="s">
        <v>251</v>
      </c>
      <c r="F3" s="29" t="s">
        <v>72</v>
      </c>
      <c r="H3" s="29" t="s">
        <v>24</v>
      </c>
      <c r="J3" s="29" t="s">
        <v>116</v>
      </c>
      <c r="N3" s="29" t="s">
        <v>207</v>
      </c>
      <c r="O3" s="29" t="s">
        <v>203</v>
      </c>
      <c r="P3" s="29" t="s">
        <v>207</v>
      </c>
      <c r="R3" s="29" t="s">
        <v>208</v>
      </c>
      <c r="S3" s="29" t="s">
        <v>202</v>
      </c>
      <c r="T3" s="29" t="s">
        <v>208</v>
      </c>
    </row>
    <row r="4" spans="1:20" ht="18.399999999999999" thickBot="1">
      <c r="A4" s="213" t="s">
        <v>194</v>
      </c>
      <c r="B4" s="213"/>
      <c r="C4" s="41" t="s">
        <v>191</v>
      </c>
      <c r="D4" s="42"/>
      <c r="E4" s="37" t="s">
        <v>251</v>
      </c>
      <c r="F4" s="29" t="s">
        <v>73</v>
      </c>
      <c r="H4" s="29" t="s">
        <v>25</v>
      </c>
      <c r="J4" s="29" t="s">
        <v>116</v>
      </c>
      <c r="L4" s="30" t="s">
        <v>266</v>
      </c>
      <c r="N4" s="29" t="s">
        <v>208</v>
      </c>
      <c r="O4" s="29" t="s">
        <v>202</v>
      </c>
      <c r="P4" s="29" t="s">
        <v>208</v>
      </c>
      <c r="R4" s="29" t="s">
        <v>209</v>
      </c>
      <c r="S4" s="29" t="s">
        <v>120</v>
      </c>
      <c r="T4" s="29" t="s">
        <v>209</v>
      </c>
    </row>
    <row r="5" spans="1:20" ht="18.399999999999999" thickBot="1">
      <c r="A5" s="213" t="s">
        <v>110</v>
      </c>
      <c r="B5" s="213"/>
      <c r="C5" s="41" t="s">
        <v>112</v>
      </c>
      <c r="D5" s="42"/>
      <c r="E5" s="37" t="s">
        <v>251</v>
      </c>
      <c r="F5" s="29" t="s">
        <v>74</v>
      </c>
      <c r="H5" s="29" t="s">
        <v>26</v>
      </c>
      <c r="J5" s="29" t="s">
        <v>116</v>
      </c>
      <c r="L5" s="29" t="s">
        <v>98</v>
      </c>
      <c r="N5" s="29" t="s">
        <v>209</v>
      </c>
      <c r="O5" s="29" t="s">
        <v>120</v>
      </c>
      <c r="P5" s="29" t="s">
        <v>209</v>
      </c>
      <c r="R5" s="29" t="s">
        <v>210</v>
      </c>
      <c r="S5" s="29" t="s">
        <v>149</v>
      </c>
      <c r="T5" s="29" t="s">
        <v>210</v>
      </c>
    </row>
    <row r="6" spans="1:20" ht="18.399999999999999" thickBot="1">
      <c r="A6" s="213" t="s">
        <v>90</v>
      </c>
      <c r="B6" s="213"/>
      <c r="C6" s="41" t="s">
        <v>35</v>
      </c>
      <c r="D6" s="42"/>
      <c r="E6" s="37" t="s">
        <v>251</v>
      </c>
      <c r="F6" s="29" t="s">
        <v>75</v>
      </c>
      <c r="H6" s="29" t="s">
        <v>27</v>
      </c>
      <c r="J6" s="29" t="s">
        <v>116</v>
      </c>
      <c r="N6" s="29" t="s">
        <v>210</v>
      </c>
      <c r="O6" s="29" t="s">
        <v>149</v>
      </c>
      <c r="P6" s="29" t="s">
        <v>210</v>
      </c>
      <c r="R6" s="29" t="s">
        <v>334</v>
      </c>
      <c r="S6" s="29" t="s">
        <v>333</v>
      </c>
      <c r="T6" s="29" t="s">
        <v>210</v>
      </c>
    </row>
    <row r="7" spans="1:20" ht="18.399999999999999" thickBot="1">
      <c r="A7" s="213" t="s">
        <v>91</v>
      </c>
      <c r="B7" s="213"/>
      <c r="C7" s="43" t="s">
        <v>161</v>
      </c>
      <c r="D7" s="44"/>
      <c r="E7" s="37" t="s">
        <v>257</v>
      </c>
      <c r="F7" s="29" t="s">
        <v>76</v>
      </c>
      <c r="H7" s="29" t="s">
        <v>28</v>
      </c>
      <c r="J7" s="29" t="s">
        <v>116</v>
      </c>
      <c r="N7" s="29" t="s">
        <v>334</v>
      </c>
      <c r="O7" s="29" t="s">
        <v>333</v>
      </c>
      <c r="P7" s="29" t="s">
        <v>210</v>
      </c>
      <c r="R7" s="29" t="s">
        <v>207</v>
      </c>
      <c r="S7" s="29" t="s">
        <v>199</v>
      </c>
      <c r="T7" s="29" t="s">
        <v>207</v>
      </c>
    </row>
    <row r="8" spans="1:20" ht="18.399999999999999" thickBot="1">
      <c r="A8" s="213" t="s">
        <v>92</v>
      </c>
      <c r="B8" s="213"/>
      <c r="C8" s="43" t="s">
        <v>283</v>
      </c>
      <c r="D8" s="44"/>
      <c r="E8" s="37" t="s">
        <v>256</v>
      </c>
      <c r="F8" s="29" t="s">
        <v>77</v>
      </c>
      <c r="H8" s="29" t="s">
        <v>29</v>
      </c>
      <c r="J8" s="29" t="s">
        <v>116</v>
      </c>
      <c r="L8" s="29" t="s">
        <v>147</v>
      </c>
      <c r="O8" s="29" t="s">
        <v>274</v>
      </c>
      <c r="R8" s="29" t="s">
        <v>208</v>
      </c>
      <c r="S8" s="29" t="s">
        <v>200</v>
      </c>
      <c r="T8" s="29" t="s">
        <v>208</v>
      </c>
    </row>
    <row r="9" spans="1:20" ht="18.399999999999999" thickBot="1">
      <c r="A9" s="213" t="s">
        <v>231</v>
      </c>
      <c r="B9" s="213"/>
      <c r="C9" s="43" t="s">
        <v>225</v>
      </c>
      <c r="D9" s="44"/>
      <c r="E9" s="37" t="s">
        <v>254</v>
      </c>
      <c r="F9" s="29" t="s">
        <v>78</v>
      </c>
      <c r="H9" s="29" t="s">
        <v>30</v>
      </c>
      <c r="J9" s="29" t="s">
        <v>117</v>
      </c>
      <c r="L9" s="29" t="s">
        <v>148</v>
      </c>
      <c r="N9" s="29" t="s">
        <v>207</v>
      </c>
      <c r="O9" s="29" t="s">
        <v>199</v>
      </c>
      <c r="P9" s="29" t="s">
        <v>207</v>
      </c>
      <c r="R9" s="29" t="s">
        <v>209</v>
      </c>
      <c r="S9" s="29" t="s">
        <v>201</v>
      </c>
      <c r="T9" s="29" t="s">
        <v>209</v>
      </c>
    </row>
    <row r="10" spans="1:20" ht="18">
      <c r="A10" s="210" t="s">
        <v>204</v>
      </c>
      <c r="B10" s="45" t="s">
        <v>246</v>
      </c>
      <c r="C10" s="46" t="s">
        <v>284</v>
      </c>
      <c r="D10" s="47"/>
      <c r="E10" s="48" t="s">
        <v>93</v>
      </c>
      <c r="F10" s="29" t="s">
        <v>79</v>
      </c>
      <c r="H10" s="29" t="s">
        <v>260</v>
      </c>
      <c r="J10" s="29" t="s">
        <v>117</v>
      </c>
      <c r="L10" s="29" t="s">
        <v>149</v>
      </c>
      <c r="N10" s="29" t="s">
        <v>208</v>
      </c>
      <c r="O10" s="29" t="s">
        <v>200</v>
      </c>
      <c r="P10" s="29" t="s">
        <v>208</v>
      </c>
    </row>
    <row r="11" spans="1:20" ht="18">
      <c r="A11" s="211"/>
      <c r="B11" s="49" t="s">
        <v>247</v>
      </c>
      <c r="C11" s="50" t="s">
        <v>35</v>
      </c>
      <c r="D11" s="50"/>
      <c r="E11" s="51" t="s">
        <v>277</v>
      </c>
      <c r="F11" s="29" t="s">
        <v>236</v>
      </c>
      <c r="H11" s="29" t="s">
        <v>32</v>
      </c>
      <c r="J11" s="29" t="s">
        <v>117</v>
      </c>
      <c r="N11" s="29" t="s">
        <v>209</v>
      </c>
      <c r="O11" s="29" t="s">
        <v>201</v>
      </c>
      <c r="P11" s="29" t="s">
        <v>209</v>
      </c>
    </row>
    <row r="12" spans="1:20" ht="18">
      <c r="A12" s="211"/>
      <c r="B12" s="49"/>
      <c r="C12" s="52" t="s">
        <v>285</v>
      </c>
      <c r="D12" s="53"/>
      <c r="E12" s="37" t="s">
        <v>255</v>
      </c>
      <c r="F12" s="30" t="s">
        <v>194</v>
      </c>
      <c r="H12" s="29" t="s">
        <v>118</v>
      </c>
      <c r="J12" s="29" t="s">
        <v>117</v>
      </c>
    </row>
    <row r="13" spans="1:20" ht="18">
      <c r="A13" s="211"/>
      <c r="B13" s="49" t="s">
        <v>248</v>
      </c>
      <c r="C13" s="54" t="s">
        <v>162</v>
      </c>
      <c r="D13" s="55"/>
      <c r="E13" s="48" t="s">
        <v>94</v>
      </c>
      <c r="F13" s="29" t="s">
        <v>191</v>
      </c>
      <c r="H13" s="29" t="s">
        <v>34</v>
      </c>
      <c r="J13" s="29" t="s">
        <v>117</v>
      </c>
      <c r="N13" s="30" t="s">
        <v>198</v>
      </c>
      <c r="O13" s="30"/>
      <c r="P13" s="30"/>
      <c r="R13" s="30" t="s">
        <v>198</v>
      </c>
      <c r="S13" s="30"/>
      <c r="T13" s="30"/>
    </row>
    <row r="14" spans="1:20" ht="18.399999999999999" thickBot="1">
      <c r="A14" s="212"/>
      <c r="B14" s="56" t="s">
        <v>249</v>
      </c>
      <c r="C14" s="57" t="s">
        <v>162</v>
      </c>
      <c r="D14" s="58"/>
      <c r="E14" s="48" t="s">
        <v>95</v>
      </c>
      <c r="F14" s="29" t="s">
        <v>192</v>
      </c>
      <c r="H14" s="29" t="s">
        <v>35</v>
      </c>
      <c r="J14" s="29" t="s">
        <v>117</v>
      </c>
      <c r="O14" s="29" t="s">
        <v>273</v>
      </c>
      <c r="R14" s="29" t="s">
        <v>207</v>
      </c>
      <c r="S14" s="29" t="s">
        <v>203</v>
      </c>
      <c r="T14" s="29" t="s">
        <v>207</v>
      </c>
    </row>
    <row r="15" spans="1:20" ht="18.399999999999999" thickBot="1">
      <c r="A15" s="213" t="s">
        <v>205</v>
      </c>
      <c r="B15" s="213"/>
      <c r="C15" s="59" t="s">
        <v>163</v>
      </c>
      <c r="D15" s="60"/>
      <c r="E15" s="37" t="s">
        <v>97</v>
      </c>
      <c r="F15" s="29" t="s">
        <v>193</v>
      </c>
      <c r="H15" s="29" t="s">
        <v>36</v>
      </c>
      <c r="J15" s="29" t="s">
        <v>73</v>
      </c>
      <c r="N15" s="29" t="s">
        <v>207</v>
      </c>
      <c r="O15" s="29" t="s">
        <v>203</v>
      </c>
      <c r="P15" s="29" t="s">
        <v>207</v>
      </c>
      <c r="R15" s="29" t="s">
        <v>208</v>
      </c>
      <c r="S15" s="29" t="s">
        <v>202</v>
      </c>
      <c r="T15" s="29" t="s">
        <v>208</v>
      </c>
    </row>
    <row r="16" spans="1:20" ht="18.399999999999999" thickBot="1">
      <c r="A16" s="214" t="s">
        <v>114</v>
      </c>
      <c r="B16" s="215"/>
      <c r="C16" s="61">
        <v>45505</v>
      </c>
      <c r="D16" s="62"/>
      <c r="E16" s="48" t="s">
        <v>360</v>
      </c>
      <c r="H16" s="29" t="s">
        <v>41</v>
      </c>
      <c r="J16" s="29" t="s">
        <v>73</v>
      </c>
      <c r="N16" s="29" t="s">
        <v>208</v>
      </c>
      <c r="O16" s="29" t="s">
        <v>202</v>
      </c>
      <c r="P16" s="29" t="s">
        <v>208</v>
      </c>
      <c r="R16" s="29" t="s">
        <v>209</v>
      </c>
      <c r="S16" s="29" t="s">
        <v>120</v>
      </c>
      <c r="T16" s="29" t="s">
        <v>209</v>
      </c>
    </row>
    <row r="17" spans="1:20" ht="18">
      <c r="A17" s="216" t="s">
        <v>133</v>
      </c>
      <c r="B17" s="216"/>
      <c r="C17" s="227" t="s">
        <v>164</v>
      </c>
      <c r="D17" s="219"/>
      <c r="E17" s="37" t="s">
        <v>251</v>
      </c>
      <c r="F17" s="30" t="s">
        <v>110</v>
      </c>
      <c r="H17" s="29" t="s">
        <v>42</v>
      </c>
      <c r="J17" s="29" t="s">
        <v>74</v>
      </c>
      <c r="N17" s="29" t="s">
        <v>209</v>
      </c>
      <c r="O17" s="29" t="s">
        <v>120</v>
      </c>
      <c r="P17" s="29" t="s">
        <v>209</v>
      </c>
      <c r="R17" s="29" t="s">
        <v>210</v>
      </c>
      <c r="S17" s="29" t="s">
        <v>149</v>
      </c>
      <c r="T17" s="29" t="s">
        <v>210</v>
      </c>
    </row>
    <row r="18" spans="1:20" ht="18">
      <c r="A18" s="217"/>
      <c r="B18" s="217"/>
      <c r="C18" s="228"/>
      <c r="D18" s="220"/>
      <c r="E18" s="48" t="s">
        <v>252</v>
      </c>
      <c r="F18" s="29" t="s">
        <v>111</v>
      </c>
      <c r="H18" s="29" t="s">
        <v>37</v>
      </c>
      <c r="J18" s="29" t="s">
        <v>74</v>
      </c>
      <c r="N18" s="29" t="s">
        <v>210</v>
      </c>
      <c r="O18" s="29" t="s">
        <v>149</v>
      </c>
      <c r="P18" s="29" t="s">
        <v>210</v>
      </c>
      <c r="R18" s="29" t="s">
        <v>211</v>
      </c>
      <c r="S18" s="29" t="s">
        <v>197</v>
      </c>
      <c r="T18" s="29" t="s">
        <v>211</v>
      </c>
    </row>
    <row r="19" spans="1:20" ht="18.399999999999999" thickBot="1">
      <c r="A19" s="218"/>
      <c r="B19" s="218"/>
      <c r="C19" s="229"/>
      <c r="D19" s="221"/>
      <c r="E19" s="37" t="s">
        <v>253</v>
      </c>
      <c r="F19" s="29" t="s">
        <v>112</v>
      </c>
      <c r="H19" s="29" t="s">
        <v>38</v>
      </c>
      <c r="J19" s="29" t="s">
        <v>74</v>
      </c>
      <c r="N19" s="29" t="s">
        <v>211</v>
      </c>
      <c r="O19" s="29" t="s">
        <v>197</v>
      </c>
      <c r="P19" s="29" t="s">
        <v>211</v>
      </c>
      <c r="R19" s="29" t="s">
        <v>207</v>
      </c>
      <c r="S19" s="29" t="s">
        <v>199</v>
      </c>
      <c r="T19" s="29" t="s">
        <v>207</v>
      </c>
    </row>
    <row r="20" spans="1:20" ht="18">
      <c r="A20" s="37"/>
      <c r="B20" s="37"/>
      <c r="C20" s="37"/>
      <c r="D20" s="37"/>
      <c r="E20" s="37"/>
      <c r="H20" s="29" t="s">
        <v>39</v>
      </c>
      <c r="J20" s="29" t="s">
        <v>74</v>
      </c>
      <c r="O20" s="29" t="s">
        <v>274</v>
      </c>
      <c r="R20" s="29" t="s">
        <v>208</v>
      </c>
      <c r="S20" s="29" t="s">
        <v>200</v>
      </c>
      <c r="T20" s="29" t="s">
        <v>208</v>
      </c>
    </row>
    <row r="21" spans="1:20" ht="18.399999999999999" thickBot="1">
      <c r="A21" s="37" t="s">
        <v>113</v>
      </c>
      <c r="B21" s="37"/>
      <c r="C21" s="37"/>
      <c r="D21" s="37"/>
      <c r="E21" s="63" t="s">
        <v>367</v>
      </c>
      <c r="F21" s="30" t="s">
        <v>110</v>
      </c>
      <c r="H21" s="29" t="s">
        <v>40</v>
      </c>
      <c r="J21" s="29" t="s">
        <v>74</v>
      </c>
      <c r="N21" s="29" t="s">
        <v>207</v>
      </c>
      <c r="O21" s="29" t="s">
        <v>199</v>
      </c>
      <c r="P21" s="29" t="s">
        <v>207</v>
      </c>
      <c r="R21" s="29" t="s">
        <v>209</v>
      </c>
      <c r="S21" s="29" t="s">
        <v>201</v>
      </c>
      <c r="T21" s="29" t="s">
        <v>209</v>
      </c>
    </row>
    <row r="22" spans="1:20" ht="18.399999999999999" thickBot="1">
      <c r="A22" s="213" t="s">
        <v>100</v>
      </c>
      <c r="B22" s="213"/>
      <c r="C22" s="41">
        <v>1</v>
      </c>
      <c r="D22" s="60"/>
      <c r="E22" s="37" t="s">
        <v>160</v>
      </c>
      <c r="F22" s="29" t="s">
        <v>275</v>
      </c>
      <c r="H22" s="29" t="s">
        <v>44</v>
      </c>
      <c r="J22" s="29" t="s">
        <v>75</v>
      </c>
      <c r="N22" s="29" t="s">
        <v>208</v>
      </c>
      <c r="O22" s="29" t="s">
        <v>200</v>
      </c>
      <c r="P22" s="29" t="s">
        <v>208</v>
      </c>
    </row>
    <row r="23" spans="1:20" ht="18">
      <c r="A23" s="222" t="s">
        <v>331</v>
      </c>
      <c r="B23" s="45" t="s">
        <v>239</v>
      </c>
      <c r="C23" s="45" t="s">
        <v>165</v>
      </c>
      <c r="D23" s="64"/>
      <c r="E23" s="37" t="s">
        <v>97</v>
      </c>
      <c r="F23" s="29" t="s">
        <v>276</v>
      </c>
      <c r="H23" s="29" t="s">
        <v>43</v>
      </c>
      <c r="J23" s="29" t="s">
        <v>75</v>
      </c>
      <c r="N23" s="29" t="s">
        <v>209</v>
      </c>
      <c r="O23" s="29" t="s">
        <v>201</v>
      </c>
      <c r="P23" s="29" t="s">
        <v>209</v>
      </c>
    </row>
    <row r="24" spans="1:20" ht="18">
      <c r="A24" s="223"/>
      <c r="B24" s="49" t="s">
        <v>92</v>
      </c>
      <c r="C24" s="49" t="s">
        <v>286</v>
      </c>
      <c r="D24" s="65"/>
      <c r="E24" s="37" t="s">
        <v>97</v>
      </c>
      <c r="H24" s="29" t="s">
        <v>45</v>
      </c>
      <c r="J24" s="29" t="s">
        <v>75</v>
      </c>
    </row>
    <row r="25" spans="1:20" ht="18">
      <c r="A25" s="223"/>
      <c r="B25" s="49" t="s">
        <v>314</v>
      </c>
      <c r="C25" s="49" t="s">
        <v>202</v>
      </c>
      <c r="D25" s="66"/>
      <c r="E25" s="37" t="s">
        <v>251</v>
      </c>
      <c r="H25" s="29" t="s">
        <v>46</v>
      </c>
      <c r="J25" s="29" t="s">
        <v>75</v>
      </c>
      <c r="N25" s="30" t="s">
        <v>232</v>
      </c>
      <c r="O25" s="30"/>
      <c r="P25" s="30"/>
      <c r="R25" s="30" t="s">
        <v>232</v>
      </c>
      <c r="S25" s="30"/>
      <c r="T25" s="30"/>
    </row>
    <row r="26" spans="1:20" ht="36">
      <c r="A26" s="223"/>
      <c r="B26" s="67" t="s">
        <v>237</v>
      </c>
      <c r="C26" s="50" t="s">
        <v>164</v>
      </c>
      <c r="D26" s="68"/>
      <c r="E26" s="193" t="s">
        <v>388</v>
      </c>
      <c r="H26" s="29" t="s">
        <v>47</v>
      </c>
      <c r="J26" s="29" t="s">
        <v>76</v>
      </c>
      <c r="O26" s="29" t="s">
        <v>273</v>
      </c>
      <c r="R26" s="29" t="s">
        <v>207</v>
      </c>
      <c r="S26" s="29" t="s">
        <v>218</v>
      </c>
      <c r="T26" s="29" t="s">
        <v>207</v>
      </c>
    </row>
    <row r="27" spans="1:20" ht="18">
      <c r="A27" s="223"/>
      <c r="B27" s="50" t="s">
        <v>244</v>
      </c>
      <c r="C27" s="49" t="s">
        <v>166</v>
      </c>
      <c r="D27" s="65"/>
      <c r="E27" s="37" t="s">
        <v>267</v>
      </c>
      <c r="H27" s="29" t="s">
        <v>48</v>
      </c>
      <c r="J27" s="29" t="s">
        <v>119</v>
      </c>
      <c r="N27" s="29" t="s">
        <v>207</v>
      </c>
      <c r="O27" s="29" t="s">
        <v>218</v>
      </c>
      <c r="P27" s="29" t="s">
        <v>207</v>
      </c>
      <c r="R27" s="29" t="s">
        <v>208</v>
      </c>
      <c r="S27" s="29" t="s">
        <v>212</v>
      </c>
      <c r="T27" s="29" t="s">
        <v>208</v>
      </c>
    </row>
    <row r="28" spans="1:20" ht="18">
      <c r="A28" s="223"/>
      <c r="B28" s="49" t="s">
        <v>243</v>
      </c>
      <c r="C28" s="69" t="s">
        <v>287</v>
      </c>
      <c r="D28" s="70"/>
      <c r="E28" s="48" t="s">
        <v>226</v>
      </c>
      <c r="H28" s="29" t="s">
        <v>261</v>
      </c>
      <c r="J28" s="29" t="s">
        <v>76</v>
      </c>
      <c r="N28" s="29" t="s">
        <v>208</v>
      </c>
      <c r="O28" s="29" t="s">
        <v>212</v>
      </c>
      <c r="P28" s="29" t="s">
        <v>208</v>
      </c>
      <c r="R28" s="29" t="s">
        <v>209</v>
      </c>
      <c r="S28" s="29" t="s">
        <v>214</v>
      </c>
      <c r="T28" s="29" t="s">
        <v>209</v>
      </c>
    </row>
    <row r="29" spans="1:20" ht="18.399999999999999" thickBot="1">
      <c r="A29" s="224"/>
      <c r="B29" s="56" t="s">
        <v>242</v>
      </c>
      <c r="C29" s="71" t="s">
        <v>288</v>
      </c>
      <c r="D29" s="72"/>
      <c r="E29" s="48" t="s">
        <v>99</v>
      </c>
      <c r="H29" s="29" t="s">
        <v>50</v>
      </c>
      <c r="J29" s="29" t="s">
        <v>76</v>
      </c>
      <c r="N29" s="29" t="s">
        <v>209</v>
      </c>
      <c r="O29" s="29" t="s">
        <v>214</v>
      </c>
      <c r="P29" s="29" t="s">
        <v>209</v>
      </c>
      <c r="R29" s="29" t="s">
        <v>210</v>
      </c>
      <c r="S29" s="29" t="s">
        <v>219</v>
      </c>
      <c r="T29" s="29" t="s">
        <v>210</v>
      </c>
    </row>
    <row r="30" spans="1:20" ht="18">
      <c r="A30" s="216" t="s">
        <v>386</v>
      </c>
      <c r="B30" s="73" t="s">
        <v>239</v>
      </c>
      <c r="C30" s="74" t="s">
        <v>329</v>
      </c>
      <c r="D30" s="75"/>
      <c r="E30" s="37" t="s">
        <v>97</v>
      </c>
      <c r="H30" s="29" t="s">
        <v>51</v>
      </c>
      <c r="J30" s="29" t="s">
        <v>76</v>
      </c>
      <c r="N30" s="29" t="s">
        <v>210</v>
      </c>
      <c r="O30" s="29" t="s">
        <v>219</v>
      </c>
      <c r="P30" s="29" t="s">
        <v>210</v>
      </c>
      <c r="R30" s="34" t="s">
        <v>211</v>
      </c>
      <c r="S30" s="29" t="s">
        <v>213</v>
      </c>
      <c r="T30" s="34" t="s">
        <v>211</v>
      </c>
    </row>
    <row r="31" spans="1:20" ht="18">
      <c r="A31" s="225"/>
      <c r="B31" s="73" t="s">
        <v>324</v>
      </c>
      <c r="C31" s="74" t="s">
        <v>330</v>
      </c>
      <c r="D31" s="75"/>
      <c r="E31" s="37" t="s">
        <v>97</v>
      </c>
      <c r="H31" s="29" t="s">
        <v>52</v>
      </c>
      <c r="J31" s="29" t="s">
        <v>76</v>
      </c>
      <c r="N31" s="34" t="s">
        <v>211</v>
      </c>
      <c r="O31" s="29" t="s">
        <v>213</v>
      </c>
      <c r="P31" s="34" t="s">
        <v>211</v>
      </c>
      <c r="R31" s="29" t="s">
        <v>207</v>
      </c>
      <c r="S31" s="29" t="s">
        <v>215</v>
      </c>
      <c r="T31" s="29" t="s">
        <v>207</v>
      </c>
    </row>
    <row r="32" spans="1:20" ht="18">
      <c r="A32" s="225"/>
      <c r="B32" s="73" t="s">
        <v>314</v>
      </c>
      <c r="C32" s="74" t="s">
        <v>197</v>
      </c>
      <c r="D32" s="76"/>
      <c r="E32" s="37" t="s">
        <v>251</v>
      </c>
      <c r="H32" s="29" t="s">
        <v>53</v>
      </c>
      <c r="J32" s="29" t="s">
        <v>77</v>
      </c>
      <c r="N32" s="34"/>
      <c r="O32" s="29" t="s">
        <v>274</v>
      </c>
      <c r="P32" s="34"/>
      <c r="R32" s="29" t="s">
        <v>208</v>
      </c>
      <c r="S32" s="29" t="s">
        <v>216</v>
      </c>
      <c r="T32" s="29" t="s">
        <v>208</v>
      </c>
    </row>
    <row r="33" spans="1:20" ht="28.5">
      <c r="A33" s="225"/>
      <c r="B33" s="73" t="s">
        <v>323</v>
      </c>
      <c r="C33" s="74" t="s">
        <v>328</v>
      </c>
      <c r="D33" s="77"/>
      <c r="E33" s="37" t="s">
        <v>382</v>
      </c>
      <c r="H33" s="29" t="s">
        <v>54</v>
      </c>
      <c r="J33" s="29" t="s">
        <v>77</v>
      </c>
      <c r="N33" s="29" t="s">
        <v>207</v>
      </c>
      <c r="O33" s="29" t="s">
        <v>215</v>
      </c>
      <c r="P33" s="29" t="s">
        <v>207</v>
      </c>
      <c r="R33" s="29" t="s">
        <v>209</v>
      </c>
      <c r="S33" s="33" t="s">
        <v>269</v>
      </c>
      <c r="T33" s="29" t="s">
        <v>209</v>
      </c>
    </row>
    <row r="34" spans="1:20" ht="18">
      <c r="A34" s="225"/>
      <c r="B34" s="73" t="s">
        <v>243</v>
      </c>
      <c r="C34" s="74" t="s">
        <v>326</v>
      </c>
      <c r="D34" s="77"/>
      <c r="E34" s="48" t="s">
        <v>383</v>
      </c>
      <c r="H34" s="29" t="s">
        <v>55</v>
      </c>
      <c r="J34" s="29" t="s">
        <v>77</v>
      </c>
      <c r="N34" s="29" t="s">
        <v>208</v>
      </c>
      <c r="O34" s="29" t="s">
        <v>216</v>
      </c>
      <c r="P34" s="29" t="s">
        <v>208</v>
      </c>
      <c r="R34" s="29" t="s">
        <v>210</v>
      </c>
      <c r="S34" s="29" t="s">
        <v>217</v>
      </c>
      <c r="T34" s="29" t="s">
        <v>210</v>
      </c>
    </row>
    <row r="35" spans="1:20" ht="28.9" thickBot="1">
      <c r="A35" s="226"/>
      <c r="B35" s="73" t="s">
        <v>325</v>
      </c>
      <c r="C35" s="78" t="s">
        <v>327</v>
      </c>
      <c r="D35" s="79"/>
      <c r="E35" s="48" t="s">
        <v>384</v>
      </c>
      <c r="H35" s="29" t="s">
        <v>56</v>
      </c>
      <c r="J35" s="29" t="s">
        <v>77</v>
      </c>
      <c r="N35" s="29" t="s">
        <v>209</v>
      </c>
      <c r="O35" s="33" t="s">
        <v>269</v>
      </c>
      <c r="P35" s="29" t="s">
        <v>209</v>
      </c>
    </row>
    <row r="36" spans="1:20" ht="18">
      <c r="A36" s="210" t="s">
        <v>206</v>
      </c>
      <c r="B36" s="45" t="s">
        <v>239</v>
      </c>
      <c r="C36" s="80" t="s">
        <v>167</v>
      </c>
      <c r="D36" s="81"/>
      <c r="E36" s="37" t="s">
        <v>97</v>
      </c>
      <c r="H36" s="29" t="s">
        <v>262</v>
      </c>
      <c r="J36" s="29" t="s">
        <v>77</v>
      </c>
      <c r="N36" s="29" t="s">
        <v>210</v>
      </c>
      <c r="O36" s="29" t="s">
        <v>217</v>
      </c>
      <c r="P36" s="29" t="s">
        <v>210</v>
      </c>
    </row>
    <row r="37" spans="1:20" ht="18">
      <c r="A37" s="211"/>
      <c r="B37" s="49" t="s">
        <v>92</v>
      </c>
      <c r="C37" s="52" t="s">
        <v>289</v>
      </c>
      <c r="D37" s="53"/>
      <c r="E37" s="37" t="s">
        <v>97</v>
      </c>
      <c r="H37" s="29" t="s">
        <v>58</v>
      </c>
      <c r="J37" s="29" t="s">
        <v>78</v>
      </c>
    </row>
    <row r="38" spans="1:20" ht="18">
      <c r="A38" s="211"/>
      <c r="B38" s="49" t="s">
        <v>314</v>
      </c>
      <c r="C38" s="52" t="s">
        <v>268</v>
      </c>
      <c r="D38" s="82"/>
      <c r="E38" s="37" t="s">
        <v>251</v>
      </c>
      <c r="H38" s="29" t="s">
        <v>59</v>
      </c>
      <c r="J38" s="29" t="s">
        <v>78</v>
      </c>
      <c r="N38" s="30" t="s">
        <v>335</v>
      </c>
      <c r="O38" s="30"/>
      <c r="P38" s="30"/>
      <c r="R38" s="30" t="s">
        <v>335</v>
      </c>
      <c r="S38" s="30"/>
      <c r="T38" s="30"/>
    </row>
    <row r="39" spans="1:20" ht="18">
      <c r="A39" s="211"/>
      <c r="B39" s="49" t="s">
        <v>110</v>
      </c>
      <c r="C39" s="50" t="s">
        <v>275</v>
      </c>
      <c r="D39" s="68"/>
      <c r="E39" s="37" t="s">
        <v>251</v>
      </c>
      <c r="H39" s="29" t="s">
        <v>61</v>
      </c>
      <c r="J39" s="29" t="s">
        <v>78</v>
      </c>
      <c r="O39" s="29" t="s">
        <v>273</v>
      </c>
      <c r="R39" s="29" t="s">
        <v>207</v>
      </c>
      <c r="S39" s="29" t="s">
        <v>230</v>
      </c>
      <c r="T39" s="29" t="s">
        <v>270</v>
      </c>
    </row>
    <row r="40" spans="1:20" ht="18">
      <c r="A40" s="211"/>
      <c r="B40" s="49" t="s">
        <v>241</v>
      </c>
      <c r="C40" s="50">
        <v>38</v>
      </c>
      <c r="D40" s="65"/>
      <c r="E40" s="48" t="s">
        <v>109</v>
      </c>
      <c r="H40" s="29" t="s">
        <v>60</v>
      </c>
      <c r="J40" s="29" t="s">
        <v>78</v>
      </c>
      <c r="N40" s="29" t="s">
        <v>207</v>
      </c>
      <c r="O40" s="29" t="s">
        <v>230</v>
      </c>
      <c r="P40" s="29" t="s">
        <v>270</v>
      </c>
      <c r="R40" s="29" t="s">
        <v>208</v>
      </c>
      <c r="S40" s="29" t="s">
        <v>229</v>
      </c>
      <c r="T40" s="29" t="s">
        <v>208</v>
      </c>
    </row>
    <row r="41" spans="1:20" ht="54.4" thickBot="1">
      <c r="A41" s="212"/>
      <c r="B41" s="83" t="s">
        <v>240</v>
      </c>
      <c r="C41" s="71" t="s">
        <v>168</v>
      </c>
      <c r="D41" s="84"/>
      <c r="E41" s="37" t="s">
        <v>267</v>
      </c>
      <c r="H41" s="29" t="s">
        <v>263</v>
      </c>
      <c r="J41" s="29" t="s">
        <v>79</v>
      </c>
      <c r="N41" s="29" t="s">
        <v>208</v>
      </c>
      <c r="O41" s="29" t="s">
        <v>229</v>
      </c>
      <c r="P41" s="29" t="s">
        <v>208</v>
      </c>
      <c r="R41" s="29" t="s">
        <v>207</v>
      </c>
      <c r="S41" s="29" t="s">
        <v>199</v>
      </c>
      <c r="T41" s="29" t="s">
        <v>207</v>
      </c>
    </row>
    <row r="42" spans="1:20" ht="18.399999999999999" thickBot="1">
      <c r="A42" s="37" t="s">
        <v>101</v>
      </c>
      <c r="B42" s="51" t="s">
        <v>235</v>
      </c>
      <c r="C42" s="37"/>
      <c r="D42" s="37"/>
      <c r="E42" s="37"/>
      <c r="H42" s="29" t="s">
        <v>63</v>
      </c>
      <c r="J42" s="29" t="s">
        <v>79</v>
      </c>
      <c r="O42" s="29" t="s">
        <v>274</v>
      </c>
      <c r="R42" s="29" t="s">
        <v>208</v>
      </c>
      <c r="S42" s="29" t="s">
        <v>200</v>
      </c>
      <c r="T42" s="29" t="s">
        <v>208</v>
      </c>
    </row>
    <row r="43" spans="1:20" ht="18">
      <c r="A43" s="222" t="s">
        <v>102</v>
      </c>
      <c r="B43" s="45" t="s">
        <v>239</v>
      </c>
      <c r="C43" s="85" t="s">
        <v>169</v>
      </c>
      <c r="D43" s="81"/>
      <c r="E43" s="37" t="s">
        <v>97</v>
      </c>
      <c r="H43" s="29" t="s">
        <v>65</v>
      </c>
      <c r="J43" s="29" t="s">
        <v>79</v>
      </c>
      <c r="N43" s="29" t="s">
        <v>207</v>
      </c>
      <c r="O43" s="29" t="s">
        <v>199</v>
      </c>
      <c r="P43" s="29" t="s">
        <v>207</v>
      </c>
      <c r="R43" s="29" t="s">
        <v>209</v>
      </c>
      <c r="S43" s="29" t="s">
        <v>201</v>
      </c>
      <c r="T43" s="29" t="s">
        <v>209</v>
      </c>
    </row>
    <row r="44" spans="1:20" ht="18">
      <c r="A44" s="223"/>
      <c r="B44" s="49" t="s">
        <v>92</v>
      </c>
      <c r="C44" s="86" t="s">
        <v>290</v>
      </c>
      <c r="D44" s="53"/>
      <c r="E44" s="37" t="s">
        <v>97</v>
      </c>
      <c r="H44" s="29" t="s">
        <v>64</v>
      </c>
      <c r="J44" s="29" t="s">
        <v>79</v>
      </c>
      <c r="N44" s="29" t="s">
        <v>208</v>
      </c>
      <c r="O44" s="29" t="s">
        <v>200</v>
      </c>
      <c r="P44" s="29" t="s">
        <v>208</v>
      </c>
      <c r="R44" s="29" t="s">
        <v>271</v>
      </c>
      <c r="S44" s="29" t="s">
        <v>228</v>
      </c>
      <c r="T44" s="29" t="s">
        <v>271</v>
      </c>
    </row>
    <row r="45" spans="1:20" ht="18">
      <c r="A45" s="223"/>
      <c r="B45" s="49" t="s">
        <v>139</v>
      </c>
      <c r="C45" s="50">
        <v>3</v>
      </c>
      <c r="D45" s="65"/>
      <c r="E45" s="48" t="s">
        <v>109</v>
      </c>
      <c r="H45" s="29" t="s">
        <v>66</v>
      </c>
      <c r="J45" s="29" t="s">
        <v>79</v>
      </c>
      <c r="N45" s="29" t="s">
        <v>209</v>
      </c>
      <c r="O45" s="29" t="s">
        <v>201</v>
      </c>
      <c r="P45" s="29" t="s">
        <v>209</v>
      </c>
    </row>
    <row r="46" spans="1:20" ht="54.4" thickBot="1">
      <c r="A46" s="224"/>
      <c r="B46" s="87" t="s">
        <v>238</v>
      </c>
      <c r="C46" s="88" t="s">
        <v>373</v>
      </c>
      <c r="D46" s="196"/>
      <c r="E46" s="37" t="s">
        <v>371</v>
      </c>
      <c r="H46" s="29" t="s">
        <v>264</v>
      </c>
      <c r="J46" s="29" t="s">
        <v>79</v>
      </c>
      <c r="N46" s="29" t="s">
        <v>271</v>
      </c>
      <c r="O46" s="29" t="s">
        <v>228</v>
      </c>
      <c r="P46" s="29" t="s">
        <v>271</v>
      </c>
    </row>
    <row r="47" spans="1:20" ht="18">
      <c r="A47" s="222" t="s">
        <v>103</v>
      </c>
      <c r="B47" s="45" t="s">
        <v>239</v>
      </c>
      <c r="C47" s="85" t="s">
        <v>170</v>
      </c>
      <c r="D47" s="81"/>
      <c r="E47" s="37" t="s">
        <v>97</v>
      </c>
      <c r="H47" s="29" t="s">
        <v>68</v>
      </c>
      <c r="J47" s="29" t="s">
        <v>79</v>
      </c>
    </row>
    <row r="48" spans="1:20" ht="18">
      <c r="A48" s="223"/>
      <c r="B48" s="49" t="s">
        <v>92</v>
      </c>
      <c r="C48" s="86" t="s">
        <v>291</v>
      </c>
      <c r="D48" s="53"/>
      <c r="E48" s="48" t="s">
        <v>109</v>
      </c>
      <c r="H48" s="29" t="s">
        <v>69</v>
      </c>
      <c r="J48" s="29" t="s">
        <v>79</v>
      </c>
    </row>
    <row r="49" spans="1:18" ht="18">
      <c r="A49" s="223"/>
      <c r="B49" s="49" t="s">
        <v>139</v>
      </c>
      <c r="C49" s="50">
        <v>3</v>
      </c>
      <c r="D49" s="65"/>
      <c r="E49" s="37" t="s">
        <v>97</v>
      </c>
      <c r="N49" s="30" t="s">
        <v>359</v>
      </c>
      <c r="R49" s="195" t="str">
        <f>IF(O49="","","シングルス")</f>
        <v/>
      </c>
    </row>
    <row r="50" spans="1:18" ht="54.4" thickBot="1">
      <c r="A50" s="224"/>
      <c r="B50" s="87" t="s">
        <v>238</v>
      </c>
      <c r="C50" s="88" t="s">
        <v>373</v>
      </c>
      <c r="D50" s="196"/>
      <c r="E50" s="37" t="s">
        <v>371</v>
      </c>
      <c r="N50" s="29">
        <v>1</v>
      </c>
      <c r="O50" s="29">
        <f>$D$104</f>
        <v>0</v>
      </c>
      <c r="P50" s="29">
        <f>$D$109</f>
        <v>0</v>
      </c>
      <c r="Q50" s="29">
        <f>$D$106</f>
        <v>0</v>
      </c>
      <c r="R50" s="195" t="str">
        <f>IF(D104="","","シングルス")</f>
        <v/>
      </c>
    </row>
    <row r="51" spans="1:18" ht="18">
      <c r="A51" s="222" t="s">
        <v>104</v>
      </c>
      <c r="B51" s="45" t="s">
        <v>239</v>
      </c>
      <c r="C51" s="85" t="s">
        <v>171</v>
      </c>
      <c r="D51" s="81"/>
      <c r="E51" s="48" t="s">
        <v>109</v>
      </c>
      <c r="N51" s="29">
        <v>2</v>
      </c>
      <c r="O51" s="29">
        <f>$D$110</f>
        <v>0</v>
      </c>
      <c r="P51" s="29">
        <f>$D$115</f>
        <v>0</v>
      </c>
      <c r="Q51" s="29">
        <f>$D$112</f>
        <v>0</v>
      </c>
      <c r="R51" s="195" t="str">
        <f>IF(D110="","","シングルス")</f>
        <v/>
      </c>
    </row>
    <row r="52" spans="1:18" ht="18">
      <c r="A52" s="223"/>
      <c r="B52" s="49" t="s">
        <v>92</v>
      </c>
      <c r="C52" s="86" t="s">
        <v>292</v>
      </c>
      <c r="D52" s="53"/>
      <c r="E52" s="37" t="s">
        <v>97</v>
      </c>
      <c r="N52" s="29">
        <v>3</v>
      </c>
      <c r="O52" s="29">
        <f>$D$116</f>
        <v>0</v>
      </c>
      <c r="P52" s="29">
        <f>$D$121</f>
        <v>0</v>
      </c>
      <c r="Q52" s="29">
        <f>$D$118</f>
        <v>0</v>
      </c>
      <c r="R52" s="195" t="str">
        <f>IF(D116="","","シングルス")</f>
        <v/>
      </c>
    </row>
    <row r="53" spans="1:18" ht="18">
      <c r="A53" s="223"/>
      <c r="B53" s="49" t="s">
        <v>139</v>
      </c>
      <c r="C53" s="50">
        <v>3</v>
      </c>
      <c r="D53" s="65"/>
      <c r="E53" s="37" t="s">
        <v>97</v>
      </c>
      <c r="N53" s="29">
        <v>4</v>
      </c>
      <c r="O53" s="29">
        <f>$D$122</f>
        <v>0</v>
      </c>
      <c r="P53" s="29">
        <f>$D$127</f>
        <v>0</v>
      </c>
      <c r="Q53" s="29">
        <f>$D$124</f>
        <v>0</v>
      </c>
      <c r="R53" s="195" t="str">
        <f>IF(D122="","","シングルス")</f>
        <v/>
      </c>
    </row>
    <row r="54" spans="1:18" ht="54.4" thickBot="1">
      <c r="A54" s="224"/>
      <c r="B54" s="87" t="s">
        <v>238</v>
      </c>
      <c r="C54" s="88" t="s">
        <v>373</v>
      </c>
      <c r="D54" s="196"/>
      <c r="E54" s="37" t="s">
        <v>371</v>
      </c>
      <c r="N54" s="29">
        <v>5</v>
      </c>
      <c r="O54" s="29" t="str">
        <f>CONCATENATE(D129,"・",D134)</f>
        <v>・</v>
      </c>
      <c r="P54" s="29">
        <f>$D$139</f>
        <v>0</v>
      </c>
      <c r="Q54" s="29">
        <f>$D$131</f>
        <v>0</v>
      </c>
      <c r="R54" s="195" t="str">
        <f>IF(O54="","","ダブルス")</f>
        <v>ダブルス</v>
      </c>
    </row>
    <row r="55" spans="1:18" ht="18">
      <c r="A55" s="222" t="s">
        <v>105</v>
      </c>
      <c r="B55" s="45" t="s">
        <v>239</v>
      </c>
      <c r="C55" s="85" t="s">
        <v>172</v>
      </c>
      <c r="D55" s="81"/>
      <c r="E55" s="37" t="s">
        <v>97</v>
      </c>
      <c r="N55" s="29">
        <v>6</v>
      </c>
      <c r="O55" s="29" t="str">
        <f>CONCATENATE(D140,"・",D145)</f>
        <v>・</v>
      </c>
      <c r="P55" s="29">
        <f>$D$150</f>
        <v>0</v>
      </c>
      <c r="Q55" s="29">
        <f>$D$142</f>
        <v>0</v>
      </c>
      <c r="R55" s="195" t="str">
        <f>IF(O55="","","ダブルス")</f>
        <v>ダブルス</v>
      </c>
    </row>
    <row r="56" spans="1:18" ht="18">
      <c r="A56" s="223"/>
      <c r="B56" s="49" t="s">
        <v>92</v>
      </c>
      <c r="C56" s="86" t="s">
        <v>293</v>
      </c>
      <c r="D56" s="53"/>
      <c r="E56" s="37" t="s">
        <v>97</v>
      </c>
      <c r="N56" s="29">
        <v>7</v>
      </c>
      <c r="O56" s="29" t="str">
        <f>CONCATENATE(D151,"・",D156)</f>
        <v>・</v>
      </c>
      <c r="P56" s="29">
        <f>$D$161</f>
        <v>0</v>
      </c>
      <c r="Q56" s="29">
        <f>$D$153</f>
        <v>0</v>
      </c>
      <c r="R56" s="195" t="str">
        <f>IF(O56="","","ダブルス")</f>
        <v>ダブルス</v>
      </c>
    </row>
    <row r="57" spans="1:18" ht="18">
      <c r="A57" s="223"/>
      <c r="B57" s="49" t="s">
        <v>139</v>
      </c>
      <c r="C57" s="50">
        <v>2</v>
      </c>
      <c r="D57" s="65"/>
      <c r="E57" s="48" t="s">
        <v>109</v>
      </c>
      <c r="N57" s="29">
        <v>8</v>
      </c>
      <c r="O57" s="29" t="str">
        <f>CONCATENATE(D162,"・",D167)</f>
        <v>・</v>
      </c>
      <c r="P57" s="29">
        <f>$D$172</f>
        <v>0</v>
      </c>
      <c r="Q57" s="29">
        <f>$D$164</f>
        <v>0</v>
      </c>
      <c r="R57" s="195" t="str">
        <f>IF(O57="","","ダブルス")</f>
        <v>ダブルス</v>
      </c>
    </row>
    <row r="58" spans="1:18" ht="54.4" thickBot="1">
      <c r="A58" s="224"/>
      <c r="B58" s="87" t="s">
        <v>238</v>
      </c>
      <c r="C58" s="88" t="s">
        <v>373</v>
      </c>
      <c r="D58" s="196"/>
      <c r="E58" s="37" t="s">
        <v>371</v>
      </c>
    </row>
    <row r="59" spans="1:18" ht="18">
      <c r="A59" s="222" t="s">
        <v>106</v>
      </c>
      <c r="B59" s="45" t="s">
        <v>239</v>
      </c>
      <c r="C59" s="85" t="s">
        <v>173</v>
      </c>
      <c r="D59" s="81"/>
      <c r="E59" s="37" t="s">
        <v>97</v>
      </c>
    </row>
    <row r="60" spans="1:18" ht="18">
      <c r="A60" s="223"/>
      <c r="B60" s="49" t="s">
        <v>92</v>
      </c>
      <c r="C60" s="86" t="s">
        <v>294</v>
      </c>
      <c r="D60" s="53"/>
      <c r="E60" s="48" t="s">
        <v>109</v>
      </c>
    </row>
    <row r="61" spans="1:18" ht="18">
      <c r="A61" s="223"/>
      <c r="B61" s="49" t="s">
        <v>139</v>
      </c>
      <c r="C61" s="50">
        <v>2</v>
      </c>
      <c r="D61" s="65"/>
      <c r="E61" s="37" t="s">
        <v>97</v>
      </c>
    </row>
    <row r="62" spans="1:18" ht="54.4" thickBot="1">
      <c r="A62" s="224"/>
      <c r="B62" s="87" t="s">
        <v>238</v>
      </c>
      <c r="C62" s="88" t="s">
        <v>373</v>
      </c>
      <c r="D62" s="196"/>
      <c r="E62" s="37" t="s">
        <v>371</v>
      </c>
    </row>
    <row r="63" spans="1:18" ht="18">
      <c r="A63" s="222" t="s">
        <v>107</v>
      </c>
      <c r="B63" s="45" t="s">
        <v>239</v>
      </c>
      <c r="C63" s="85" t="s">
        <v>174</v>
      </c>
      <c r="D63" s="81"/>
      <c r="E63" s="48" t="s">
        <v>109</v>
      </c>
    </row>
    <row r="64" spans="1:18" ht="18">
      <c r="A64" s="223"/>
      <c r="B64" s="49" t="s">
        <v>92</v>
      </c>
      <c r="C64" s="86" t="s">
        <v>295</v>
      </c>
      <c r="D64" s="53"/>
      <c r="E64" s="37" t="s">
        <v>97</v>
      </c>
    </row>
    <row r="65" spans="1:5" ht="18">
      <c r="A65" s="223"/>
      <c r="B65" s="49" t="s">
        <v>139</v>
      </c>
      <c r="C65" s="50">
        <v>1</v>
      </c>
      <c r="D65" s="65"/>
      <c r="E65" s="37" t="s">
        <v>97</v>
      </c>
    </row>
    <row r="66" spans="1:5" ht="54.4" thickBot="1">
      <c r="A66" s="224"/>
      <c r="B66" s="87" t="s">
        <v>238</v>
      </c>
      <c r="C66" s="88" t="s">
        <v>373</v>
      </c>
      <c r="D66" s="196"/>
      <c r="E66" s="37" t="s">
        <v>371</v>
      </c>
    </row>
    <row r="67" spans="1:5" ht="18">
      <c r="A67" s="222" t="s">
        <v>108</v>
      </c>
      <c r="B67" s="45" t="s">
        <v>239</v>
      </c>
      <c r="C67" s="85" t="s">
        <v>175</v>
      </c>
      <c r="D67" s="81"/>
      <c r="E67" s="37" t="s">
        <v>97</v>
      </c>
    </row>
    <row r="68" spans="1:5" ht="18">
      <c r="A68" s="223"/>
      <c r="B68" s="49" t="s">
        <v>92</v>
      </c>
      <c r="C68" s="86" t="s">
        <v>296</v>
      </c>
      <c r="D68" s="53"/>
      <c r="E68" s="37" t="s">
        <v>97</v>
      </c>
    </row>
    <row r="69" spans="1:5" ht="18">
      <c r="A69" s="223"/>
      <c r="B69" s="49" t="s">
        <v>139</v>
      </c>
      <c r="C69" s="50">
        <v>1</v>
      </c>
      <c r="D69" s="65"/>
      <c r="E69" s="48" t="s">
        <v>109</v>
      </c>
    </row>
    <row r="70" spans="1:5" ht="54.4" thickBot="1">
      <c r="A70" s="224"/>
      <c r="B70" s="87" t="s">
        <v>238</v>
      </c>
      <c r="C70" s="88" t="s">
        <v>373</v>
      </c>
      <c r="D70" s="196"/>
      <c r="E70" s="37" t="s">
        <v>371</v>
      </c>
    </row>
    <row r="71" spans="1:5" ht="18">
      <c r="A71" s="37"/>
      <c r="B71" s="37"/>
      <c r="C71" s="37"/>
      <c r="D71" s="37"/>
      <c r="E71" s="37"/>
    </row>
    <row r="72" spans="1:5" ht="12.95" customHeight="1" thickBot="1">
      <c r="A72" s="37" t="s">
        <v>115</v>
      </c>
      <c r="B72" s="51" t="s">
        <v>227</v>
      </c>
      <c r="C72" s="37"/>
      <c r="D72" s="37"/>
      <c r="E72" s="89" t="s">
        <v>368</v>
      </c>
    </row>
    <row r="73" spans="1:5" ht="18">
      <c r="A73" s="216" t="s">
        <v>331</v>
      </c>
      <c r="B73" s="45" t="s">
        <v>239</v>
      </c>
      <c r="C73" s="80" t="s">
        <v>297</v>
      </c>
      <c r="D73" s="81"/>
      <c r="E73" s="37" t="s">
        <v>97</v>
      </c>
    </row>
    <row r="74" spans="1:5" ht="18">
      <c r="A74" s="217"/>
      <c r="B74" s="49" t="s">
        <v>92</v>
      </c>
      <c r="C74" s="52" t="s">
        <v>286</v>
      </c>
      <c r="D74" s="53"/>
      <c r="E74" s="37" t="s">
        <v>97</v>
      </c>
    </row>
    <row r="75" spans="1:5" ht="18">
      <c r="A75" s="217"/>
      <c r="B75" s="49" t="s">
        <v>314</v>
      </c>
      <c r="C75" s="49" t="s">
        <v>202</v>
      </c>
      <c r="D75" s="66"/>
      <c r="E75" s="37" t="s">
        <v>251</v>
      </c>
    </row>
    <row r="76" spans="1:5" ht="18">
      <c r="A76" s="217"/>
      <c r="B76" s="49"/>
      <c r="C76" s="49" t="s">
        <v>374</v>
      </c>
      <c r="D76" s="49"/>
      <c r="E76" s="51" t="s">
        <v>277</v>
      </c>
    </row>
    <row r="77" spans="1:5" ht="36">
      <c r="A77" s="217"/>
      <c r="B77" s="67" t="s">
        <v>237</v>
      </c>
      <c r="C77" s="50" t="s">
        <v>164</v>
      </c>
      <c r="D77" s="68"/>
      <c r="E77" s="37" t="s">
        <v>251</v>
      </c>
    </row>
    <row r="78" spans="1:5" ht="12.95" customHeight="1">
      <c r="A78" s="217"/>
      <c r="B78" s="50" t="s">
        <v>244</v>
      </c>
      <c r="C78" s="49" t="s">
        <v>166</v>
      </c>
      <c r="D78" s="65"/>
      <c r="E78" s="37" t="s">
        <v>267</v>
      </c>
    </row>
    <row r="79" spans="1:5" ht="18">
      <c r="A79" s="217"/>
      <c r="B79" s="49" t="s">
        <v>243</v>
      </c>
      <c r="C79" s="52" t="s">
        <v>287</v>
      </c>
      <c r="D79" s="53"/>
      <c r="E79" s="48" t="s">
        <v>94</v>
      </c>
    </row>
    <row r="80" spans="1:5" ht="18.399999999999999" thickBot="1">
      <c r="A80" s="217"/>
      <c r="B80" s="56" t="s">
        <v>242</v>
      </c>
      <c r="C80" s="71" t="s">
        <v>288</v>
      </c>
      <c r="D80" s="72"/>
      <c r="E80" s="48" t="s">
        <v>99</v>
      </c>
    </row>
    <row r="81" spans="1:5" ht="18">
      <c r="A81" s="216" t="s">
        <v>381</v>
      </c>
      <c r="B81" s="73" t="s">
        <v>239</v>
      </c>
      <c r="C81" s="74" t="s">
        <v>329</v>
      </c>
      <c r="D81" s="75"/>
      <c r="E81" s="37" t="s">
        <v>97</v>
      </c>
    </row>
    <row r="82" spans="1:5" ht="18">
      <c r="A82" s="225"/>
      <c r="B82" s="73" t="s">
        <v>324</v>
      </c>
      <c r="C82" s="74" t="s">
        <v>330</v>
      </c>
      <c r="D82" s="75"/>
      <c r="E82" s="37" t="s">
        <v>97</v>
      </c>
    </row>
    <row r="83" spans="1:5" ht="18">
      <c r="A83" s="225"/>
      <c r="B83" s="73" t="s">
        <v>314</v>
      </c>
      <c r="C83" s="74" t="s">
        <v>197</v>
      </c>
      <c r="D83" s="90"/>
      <c r="E83" s="37" t="s">
        <v>251</v>
      </c>
    </row>
    <row r="84" spans="1:5" ht="18">
      <c r="A84" s="225"/>
      <c r="B84" s="73" t="s">
        <v>323</v>
      </c>
      <c r="C84" s="74" t="s">
        <v>328</v>
      </c>
      <c r="D84" s="91"/>
      <c r="E84" s="37" t="s">
        <v>382</v>
      </c>
    </row>
    <row r="85" spans="1:5" ht="18">
      <c r="A85" s="225"/>
      <c r="B85" s="73" t="s">
        <v>243</v>
      </c>
      <c r="C85" s="74" t="s">
        <v>326</v>
      </c>
      <c r="D85" s="91"/>
      <c r="E85" s="48" t="s">
        <v>383</v>
      </c>
    </row>
    <row r="86" spans="1:5" ht="18.399999999999999" thickBot="1">
      <c r="A86" s="226"/>
      <c r="B86" s="73" t="s">
        <v>325</v>
      </c>
      <c r="C86" s="78" t="s">
        <v>327</v>
      </c>
      <c r="D86" s="92"/>
      <c r="E86" s="48" t="s">
        <v>384</v>
      </c>
    </row>
    <row r="87" spans="1:5" ht="18">
      <c r="A87" s="210" t="s">
        <v>315</v>
      </c>
      <c r="B87" s="45" t="s">
        <v>239</v>
      </c>
      <c r="C87" s="85" t="s">
        <v>177</v>
      </c>
      <c r="D87" s="81"/>
      <c r="E87" s="37" t="s">
        <v>97</v>
      </c>
    </row>
    <row r="88" spans="1:5" ht="18">
      <c r="A88" s="217"/>
      <c r="B88" s="49" t="s">
        <v>92</v>
      </c>
      <c r="C88" s="86" t="s">
        <v>298</v>
      </c>
      <c r="D88" s="53"/>
      <c r="E88" s="37" t="s">
        <v>97</v>
      </c>
    </row>
    <row r="89" spans="1:5" ht="18">
      <c r="A89" s="217"/>
      <c r="B89" s="49" t="s">
        <v>314</v>
      </c>
      <c r="C89" s="86" t="s">
        <v>272</v>
      </c>
      <c r="D89" s="93"/>
      <c r="E89" s="37" t="s">
        <v>96</v>
      </c>
    </row>
    <row r="90" spans="1:5" ht="18">
      <c r="A90" s="217"/>
      <c r="B90" s="49"/>
      <c r="C90" s="49" t="s">
        <v>271</v>
      </c>
      <c r="D90" s="49"/>
      <c r="E90" s="51" t="s">
        <v>277</v>
      </c>
    </row>
    <row r="91" spans="1:5" ht="12.95" customHeight="1">
      <c r="A91" s="217"/>
      <c r="B91" s="49" t="s">
        <v>110</v>
      </c>
      <c r="C91" s="50" t="s">
        <v>276</v>
      </c>
      <c r="D91" s="68"/>
      <c r="E91" s="37" t="s">
        <v>96</v>
      </c>
    </row>
    <row r="92" spans="1:5" ht="18">
      <c r="A92" s="217"/>
      <c r="B92" s="49" t="s">
        <v>241</v>
      </c>
      <c r="C92" s="50">
        <v>15</v>
      </c>
      <c r="D92" s="65"/>
      <c r="E92" s="48" t="s">
        <v>109</v>
      </c>
    </row>
    <row r="93" spans="1:5" ht="18.399999999999999" thickBot="1">
      <c r="A93" s="218"/>
      <c r="B93" s="56" t="s">
        <v>245</v>
      </c>
      <c r="C93" s="71" t="s">
        <v>176</v>
      </c>
      <c r="D93" s="72"/>
      <c r="E93" s="37" t="s">
        <v>267</v>
      </c>
    </row>
    <row r="94" spans="1:5" ht="18">
      <c r="A94" s="210" t="s">
        <v>350</v>
      </c>
      <c r="B94" s="94">
        <v>1</v>
      </c>
      <c r="C94" s="80" t="s">
        <v>351</v>
      </c>
      <c r="D94" s="95"/>
      <c r="E94" s="37" t="s">
        <v>385</v>
      </c>
    </row>
    <row r="95" spans="1:5" ht="18">
      <c r="A95" s="211"/>
      <c r="B95" s="50">
        <v>2</v>
      </c>
      <c r="C95" s="52" t="s">
        <v>352</v>
      </c>
      <c r="D95" s="93"/>
      <c r="E95" s="37" t="s">
        <v>385</v>
      </c>
    </row>
    <row r="96" spans="1:5" ht="18">
      <c r="A96" s="211"/>
      <c r="B96" s="50">
        <v>3</v>
      </c>
      <c r="C96" s="52" t="s">
        <v>353</v>
      </c>
      <c r="D96" s="93"/>
      <c r="E96" s="37" t="s">
        <v>385</v>
      </c>
    </row>
    <row r="97" spans="1:5" ht="18">
      <c r="A97" s="211"/>
      <c r="B97" s="50">
        <v>4</v>
      </c>
      <c r="C97" s="52" t="s">
        <v>354</v>
      </c>
      <c r="D97" s="93"/>
      <c r="E97" s="37" t="s">
        <v>385</v>
      </c>
    </row>
    <row r="98" spans="1:5" ht="18">
      <c r="A98" s="211"/>
      <c r="B98" s="50">
        <v>5</v>
      </c>
      <c r="C98" s="52" t="s">
        <v>346</v>
      </c>
      <c r="D98" s="82"/>
      <c r="E98" s="37" t="s">
        <v>385</v>
      </c>
    </row>
    <row r="99" spans="1:5" ht="18">
      <c r="A99" s="211"/>
      <c r="B99" s="50">
        <v>6</v>
      </c>
      <c r="C99" s="52" t="s">
        <v>355</v>
      </c>
      <c r="D99" s="82"/>
      <c r="E99" s="37" t="s">
        <v>385</v>
      </c>
    </row>
    <row r="100" spans="1:5" ht="18">
      <c r="A100" s="211"/>
      <c r="B100" s="50">
        <v>7</v>
      </c>
      <c r="C100" s="52" t="s">
        <v>356</v>
      </c>
      <c r="D100" s="82"/>
      <c r="E100" s="37" t="s">
        <v>385</v>
      </c>
    </row>
    <row r="101" spans="1:5" ht="18.399999999999999" thickBot="1">
      <c r="A101" s="212"/>
      <c r="B101" s="88">
        <v>8</v>
      </c>
      <c r="C101" s="71" t="s">
        <v>357</v>
      </c>
      <c r="D101" s="96"/>
      <c r="E101" s="37" t="s">
        <v>385</v>
      </c>
    </row>
    <row r="102" spans="1:5" ht="18">
      <c r="A102" s="37" t="s">
        <v>101</v>
      </c>
      <c r="B102" s="37"/>
      <c r="C102" s="37"/>
      <c r="D102" s="37"/>
      <c r="E102" s="37"/>
    </row>
    <row r="103" spans="1:5" ht="18.399999999999999" thickBot="1">
      <c r="A103" s="37" t="s">
        <v>122</v>
      </c>
      <c r="B103" s="37"/>
      <c r="C103" s="37"/>
      <c r="D103" s="37"/>
      <c r="E103" s="37"/>
    </row>
    <row r="104" spans="1:5" ht="18">
      <c r="A104" s="222" t="s">
        <v>123</v>
      </c>
      <c r="B104" s="97" t="s">
        <v>239</v>
      </c>
      <c r="C104" s="85" t="s">
        <v>178</v>
      </c>
      <c r="D104" s="81"/>
      <c r="E104" s="37" t="s">
        <v>97</v>
      </c>
    </row>
    <row r="105" spans="1:5" ht="18">
      <c r="A105" s="223"/>
      <c r="B105" s="67" t="s">
        <v>92</v>
      </c>
      <c r="C105" s="86" t="s">
        <v>299</v>
      </c>
      <c r="D105" s="53"/>
      <c r="E105" s="37" t="s">
        <v>97</v>
      </c>
    </row>
    <row r="106" spans="1:5" ht="18">
      <c r="A106" s="223"/>
      <c r="B106" s="49" t="s">
        <v>110</v>
      </c>
      <c r="C106" s="50" t="s">
        <v>390</v>
      </c>
      <c r="D106" s="68"/>
      <c r="E106" s="37"/>
    </row>
    <row r="107" spans="1:5" ht="18">
      <c r="A107" s="223"/>
      <c r="B107" s="67" t="s">
        <v>139</v>
      </c>
      <c r="C107" s="50">
        <v>3</v>
      </c>
      <c r="D107" s="65"/>
      <c r="E107" s="48" t="s">
        <v>109</v>
      </c>
    </row>
    <row r="108" spans="1:5" ht="54.4" thickBot="1">
      <c r="A108" s="223"/>
      <c r="B108" s="98" t="s">
        <v>238</v>
      </c>
      <c r="C108" s="50" t="s">
        <v>373</v>
      </c>
      <c r="D108" s="196"/>
      <c r="E108" s="37" t="s">
        <v>371</v>
      </c>
    </row>
    <row r="109" spans="1:5" ht="18.399999999999999" thickBot="1">
      <c r="A109" s="224"/>
      <c r="B109" s="99" t="s">
        <v>100</v>
      </c>
      <c r="C109" s="88">
        <v>1</v>
      </c>
      <c r="D109" s="100"/>
      <c r="E109" s="48" t="s">
        <v>109</v>
      </c>
    </row>
    <row r="110" spans="1:5" ht="18">
      <c r="A110" s="222" t="s">
        <v>124</v>
      </c>
      <c r="B110" s="97" t="s">
        <v>239</v>
      </c>
      <c r="C110" s="85" t="s">
        <v>179</v>
      </c>
      <c r="D110" s="81"/>
      <c r="E110" s="37" t="s">
        <v>97</v>
      </c>
    </row>
    <row r="111" spans="1:5" ht="18">
      <c r="A111" s="223"/>
      <c r="B111" s="67" t="s">
        <v>92</v>
      </c>
      <c r="C111" s="86" t="s">
        <v>300</v>
      </c>
      <c r="D111" s="53"/>
      <c r="E111" s="37" t="s">
        <v>97</v>
      </c>
    </row>
    <row r="112" spans="1:5" ht="18">
      <c r="A112" s="223"/>
      <c r="B112" s="49" t="s">
        <v>110</v>
      </c>
      <c r="C112" s="50" t="s">
        <v>389</v>
      </c>
      <c r="D112" s="68"/>
      <c r="E112" s="37"/>
    </row>
    <row r="113" spans="1:5" ht="18">
      <c r="A113" s="223"/>
      <c r="B113" s="67" t="s">
        <v>139</v>
      </c>
      <c r="C113" s="50">
        <v>3</v>
      </c>
      <c r="D113" s="65"/>
      <c r="E113" s="48" t="s">
        <v>109</v>
      </c>
    </row>
    <row r="114" spans="1:5" ht="54.4" thickBot="1">
      <c r="A114" s="223"/>
      <c r="B114" s="98" t="s">
        <v>238</v>
      </c>
      <c r="C114" s="50" t="s">
        <v>373</v>
      </c>
      <c r="D114" s="196"/>
      <c r="E114" s="37" t="s">
        <v>371</v>
      </c>
    </row>
    <row r="115" spans="1:5" ht="18.399999999999999" thickBot="1">
      <c r="A115" s="224"/>
      <c r="B115" s="99" t="s">
        <v>100</v>
      </c>
      <c r="C115" s="88">
        <v>2</v>
      </c>
      <c r="D115" s="100"/>
      <c r="E115" s="48" t="s">
        <v>109</v>
      </c>
    </row>
    <row r="116" spans="1:5" ht="18">
      <c r="A116" s="222" t="s">
        <v>125</v>
      </c>
      <c r="B116" s="97" t="s">
        <v>239</v>
      </c>
      <c r="C116" s="85" t="s">
        <v>180</v>
      </c>
      <c r="D116" s="81"/>
      <c r="E116" s="37" t="s">
        <v>97</v>
      </c>
    </row>
    <row r="117" spans="1:5" ht="18">
      <c r="A117" s="223"/>
      <c r="B117" s="67" t="s">
        <v>92</v>
      </c>
      <c r="C117" s="86" t="s">
        <v>301</v>
      </c>
      <c r="D117" s="53"/>
      <c r="E117" s="37" t="s">
        <v>97</v>
      </c>
    </row>
    <row r="118" spans="1:5" ht="18">
      <c r="A118" s="223"/>
      <c r="B118" s="49" t="s">
        <v>110</v>
      </c>
      <c r="C118" s="50" t="s">
        <v>389</v>
      </c>
      <c r="D118" s="68"/>
      <c r="E118" s="37"/>
    </row>
    <row r="119" spans="1:5" ht="18">
      <c r="A119" s="223"/>
      <c r="B119" s="67" t="s">
        <v>139</v>
      </c>
      <c r="C119" s="50">
        <v>2</v>
      </c>
      <c r="D119" s="65"/>
      <c r="E119" s="48" t="s">
        <v>109</v>
      </c>
    </row>
    <row r="120" spans="1:5" ht="54">
      <c r="A120" s="223"/>
      <c r="B120" s="98" t="s">
        <v>238</v>
      </c>
      <c r="C120" s="50" t="s">
        <v>373</v>
      </c>
      <c r="D120" s="68"/>
      <c r="E120" s="37" t="s">
        <v>258</v>
      </c>
    </row>
    <row r="121" spans="1:5" ht="18.399999999999999" thickBot="1">
      <c r="A121" s="224"/>
      <c r="B121" s="99" t="s">
        <v>100</v>
      </c>
      <c r="C121" s="88">
        <v>3</v>
      </c>
      <c r="D121" s="100"/>
      <c r="E121" s="48" t="s">
        <v>109</v>
      </c>
    </row>
    <row r="122" spans="1:5" ht="18">
      <c r="A122" s="222" t="s">
        <v>126</v>
      </c>
      <c r="B122" s="97" t="s">
        <v>239</v>
      </c>
      <c r="C122" s="85" t="s">
        <v>181</v>
      </c>
      <c r="D122" s="81"/>
      <c r="E122" s="37" t="s">
        <v>97</v>
      </c>
    </row>
    <row r="123" spans="1:5" ht="18">
      <c r="A123" s="223"/>
      <c r="B123" s="67" t="s">
        <v>92</v>
      </c>
      <c r="C123" s="86" t="s">
        <v>302</v>
      </c>
      <c r="D123" s="53"/>
      <c r="E123" s="37" t="s">
        <v>97</v>
      </c>
    </row>
    <row r="124" spans="1:5" ht="18">
      <c r="A124" s="223"/>
      <c r="B124" s="49" t="s">
        <v>110</v>
      </c>
      <c r="C124" s="50" t="s">
        <v>389</v>
      </c>
      <c r="D124" s="68"/>
      <c r="E124" s="37"/>
    </row>
    <row r="125" spans="1:5" ht="18">
      <c r="A125" s="223"/>
      <c r="B125" s="67" t="s">
        <v>139</v>
      </c>
      <c r="C125" s="50">
        <v>1</v>
      </c>
      <c r="D125" s="65"/>
      <c r="E125" s="48" t="s">
        <v>109</v>
      </c>
    </row>
    <row r="126" spans="1:5" ht="54">
      <c r="A126" s="223"/>
      <c r="B126" s="98" t="s">
        <v>238</v>
      </c>
      <c r="C126" s="50" t="s">
        <v>373</v>
      </c>
      <c r="D126" s="68"/>
      <c r="E126" s="37" t="s">
        <v>258</v>
      </c>
    </row>
    <row r="127" spans="1:5" ht="18.399999999999999" thickBot="1">
      <c r="A127" s="224"/>
      <c r="B127" s="99" t="s">
        <v>100</v>
      </c>
      <c r="C127" s="88">
        <v>4</v>
      </c>
      <c r="D127" s="100"/>
      <c r="E127" s="48" t="s">
        <v>109</v>
      </c>
    </row>
    <row r="128" spans="1:5" ht="18.399999999999999" thickBot="1">
      <c r="A128" s="37" t="s">
        <v>127</v>
      </c>
      <c r="B128" s="37"/>
      <c r="C128" s="101"/>
      <c r="D128" s="101"/>
      <c r="E128" s="37"/>
    </row>
    <row r="129" spans="1:5" ht="18">
      <c r="A129" s="222" t="s">
        <v>128</v>
      </c>
      <c r="B129" s="102" t="s">
        <v>239</v>
      </c>
      <c r="C129" s="103" t="s">
        <v>182</v>
      </c>
      <c r="D129" s="81"/>
      <c r="E129" s="37" t="s">
        <v>97</v>
      </c>
    </row>
    <row r="130" spans="1:5" ht="18">
      <c r="A130" s="223"/>
      <c r="B130" s="104" t="s">
        <v>92</v>
      </c>
      <c r="C130" s="105" t="s">
        <v>303</v>
      </c>
      <c r="D130" s="53"/>
      <c r="E130" s="37" t="s">
        <v>97</v>
      </c>
    </row>
    <row r="131" spans="1:5" ht="18">
      <c r="A131" s="223"/>
      <c r="B131" s="49" t="s">
        <v>110</v>
      </c>
      <c r="C131" s="50" t="s">
        <v>389</v>
      </c>
      <c r="D131" s="68"/>
      <c r="E131" s="37"/>
    </row>
    <row r="132" spans="1:5" ht="18">
      <c r="A132" s="223"/>
      <c r="B132" s="104" t="s">
        <v>139</v>
      </c>
      <c r="C132" s="106">
        <v>3</v>
      </c>
      <c r="D132" s="65"/>
      <c r="E132" s="48" t="s">
        <v>109</v>
      </c>
    </row>
    <row r="133" spans="1:5" ht="54.4" thickBot="1">
      <c r="A133" s="223"/>
      <c r="B133" s="107" t="s">
        <v>238</v>
      </c>
      <c r="C133" s="108" t="s">
        <v>373</v>
      </c>
      <c r="D133" s="196"/>
      <c r="E133" s="37" t="s">
        <v>258</v>
      </c>
    </row>
    <row r="134" spans="1:5" ht="18">
      <c r="A134" s="223"/>
      <c r="B134" s="109" t="s">
        <v>239</v>
      </c>
      <c r="C134" s="110" t="s">
        <v>183</v>
      </c>
      <c r="D134" s="81"/>
      <c r="E134" s="37" t="s">
        <v>97</v>
      </c>
    </row>
    <row r="135" spans="1:5" ht="18">
      <c r="A135" s="223"/>
      <c r="B135" s="104" t="s">
        <v>92</v>
      </c>
      <c r="C135" s="105" t="s">
        <v>304</v>
      </c>
      <c r="D135" s="53"/>
      <c r="E135" s="37" t="s">
        <v>97</v>
      </c>
    </row>
    <row r="136" spans="1:5" ht="18">
      <c r="A136" s="223"/>
      <c r="B136" s="49" t="s">
        <v>110</v>
      </c>
      <c r="C136" s="50" t="s">
        <v>389</v>
      </c>
      <c r="D136" s="68"/>
      <c r="E136" s="37"/>
    </row>
    <row r="137" spans="1:5" ht="18">
      <c r="A137" s="223"/>
      <c r="B137" s="104" t="s">
        <v>259</v>
      </c>
      <c r="C137" s="106">
        <v>3</v>
      </c>
      <c r="D137" s="65"/>
      <c r="E137" s="48" t="s">
        <v>109</v>
      </c>
    </row>
    <row r="138" spans="1:5" ht="54.4" thickBot="1">
      <c r="A138" s="223"/>
      <c r="B138" s="107" t="s">
        <v>238</v>
      </c>
      <c r="C138" s="108" t="s">
        <v>373</v>
      </c>
      <c r="D138" s="196"/>
      <c r="E138" s="37" t="s">
        <v>258</v>
      </c>
    </row>
    <row r="139" spans="1:5" ht="18.399999999999999" thickBot="1">
      <c r="A139" s="224"/>
      <c r="B139" s="99" t="s">
        <v>100</v>
      </c>
      <c r="C139" s="88">
        <v>1</v>
      </c>
      <c r="D139" s="100"/>
      <c r="E139" s="48" t="s">
        <v>109</v>
      </c>
    </row>
    <row r="140" spans="1:5" ht="18">
      <c r="A140" s="222" t="s">
        <v>129</v>
      </c>
      <c r="B140" s="102" t="s">
        <v>239</v>
      </c>
      <c r="C140" s="103" t="s">
        <v>184</v>
      </c>
      <c r="D140" s="111"/>
      <c r="E140" s="37" t="s">
        <v>97</v>
      </c>
    </row>
    <row r="141" spans="1:5" ht="18">
      <c r="A141" s="223"/>
      <c r="B141" s="104" t="s">
        <v>92</v>
      </c>
      <c r="C141" s="105" t="s">
        <v>305</v>
      </c>
      <c r="D141" s="112"/>
      <c r="E141" s="37" t="s">
        <v>97</v>
      </c>
    </row>
    <row r="142" spans="1:5" ht="18">
      <c r="A142" s="223"/>
      <c r="B142" s="49" t="s">
        <v>110</v>
      </c>
      <c r="C142" s="50" t="s">
        <v>389</v>
      </c>
      <c r="D142" s="68"/>
      <c r="E142" s="37"/>
    </row>
    <row r="143" spans="1:5" ht="18">
      <c r="A143" s="223"/>
      <c r="B143" s="104" t="s">
        <v>139</v>
      </c>
      <c r="C143" s="106">
        <v>2</v>
      </c>
      <c r="D143" s="113"/>
      <c r="E143" s="48" t="s">
        <v>109</v>
      </c>
    </row>
    <row r="144" spans="1:5" ht="54">
      <c r="A144" s="223"/>
      <c r="B144" s="107" t="s">
        <v>238</v>
      </c>
      <c r="C144" s="108" t="s">
        <v>373</v>
      </c>
      <c r="D144" s="197"/>
      <c r="E144" s="37" t="s">
        <v>258</v>
      </c>
    </row>
    <row r="145" spans="1:5" ht="18">
      <c r="A145" s="223"/>
      <c r="B145" s="109" t="s">
        <v>239</v>
      </c>
      <c r="C145" s="110" t="s">
        <v>185</v>
      </c>
      <c r="D145" s="114"/>
      <c r="E145" s="37" t="s">
        <v>97</v>
      </c>
    </row>
    <row r="146" spans="1:5" ht="18">
      <c r="A146" s="223"/>
      <c r="B146" s="104" t="s">
        <v>92</v>
      </c>
      <c r="C146" s="105" t="s">
        <v>306</v>
      </c>
      <c r="D146" s="112"/>
      <c r="E146" s="37" t="s">
        <v>97</v>
      </c>
    </row>
    <row r="147" spans="1:5" ht="18">
      <c r="A147" s="223"/>
      <c r="B147" s="49" t="s">
        <v>110</v>
      </c>
      <c r="C147" s="50" t="s">
        <v>112</v>
      </c>
      <c r="D147" s="68"/>
      <c r="E147" s="37"/>
    </row>
    <row r="148" spans="1:5" ht="18">
      <c r="A148" s="223"/>
      <c r="B148" s="104" t="s">
        <v>259</v>
      </c>
      <c r="C148" s="106">
        <v>2</v>
      </c>
      <c r="D148" s="113"/>
      <c r="E148" s="48" t="s">
        <v>109</v>
      </c>
    </row>
    <row r="149" spans="1:5" ht="54">
      <c r="A149" s="223"/>
      <c r="B149" s="107" t="s">
        <v>238</v>
      </c>
      <c r="C149" s="108" t="s">
        <v>373</v>
      </c>
      <c r="D149" s="197"/>
      <c r="E149" s="37" t="s">
        <v>258</v>
      </c>
    </row>
    <row r="150" spans="1:5" ht="18.399999999999999" thickBot="1">
      <c r="A150" s="224"/>
      <c r="B150" s="99" t="s">
        <v>100</v>
      </c>
      <c r="C150" s="88">
        <v>2</v>
      </c>
      <c r="D150" s="100"/>
      <c r="E150" s="48" t="s">
        <v>109</v>
      </c>
    </row>
    <row r="151" spans="1:5" ht="18">
      <c r="A151" s="222" t="s">
        <v>130</v>
      </c>
      <c r="B151" s="102" t="s">
        <v>239</v>
      </c>
      <c r="C151" s="103" t="s">
        <v>186</v>
      </c>
      <c r="D151" s="111"/>
      <c r="E151" s="37" t="s">
        <v>97</v>
      </c>
    </row>
    <row r="152" spans="1:5" ht="18">
      <c r="A152" s="223"/>
      <c r="B152" s="104" t="s">
        <v>92</v>
      </c>
      <c r="C152" s="105" t="s">
        <v>307</v>
      </c>
      <c r="D152" s="112"/>
      <c r="E152" s="37" t="s">
        <v>97</v>
      </c>
    </row>
    <row r="153" spans="1:5" ht="18">
      <c r="A153" s="223"/>
      <c r="B153" s="49" t="s">
        <v>110</v>
      </c>
      <c r="C153" s="50" t="s">
        <v>112</v>
      </c>
      <c r="D153" s="68"/>
      <c r="E153" s="37"/>
    </row>
    <row r="154" spans="1:5" ht="18">
      <c r="A154" s="223"/>
      <c r="B154" s="104" t="s">
        <v>139</v>
      </c>
      <c r="C154" s="106">
        <v>2</v>
      </c>
      <c r="D154" s="113"/>
      <c r="E154" s="48" t="s">
        <v>109</v>
      </c>
    </row>
    <row r="155" spans="1:5" ht="54">
      <c r="A155" s="223"/>
      <c r="B155" s="107" t="s">
        <v>238</v>
      </c>
      <c r="C155" s="108" t="s">
        <v>373</v>
      </c>
      <c r="D155" s="197"/>
      <c r="E155" s="37" t="s">
        <v>258</v>
      </c>
    </row>
    <row r="156" spans="1:5" ht="18">
      <c r="A156" s="223"/>
      <c r="B156" s="109" t="s">
        <v>239</v>
      </c>
      <c r="C156" s="110" t="s">
        <v>187</v>
      </c>
      <c r="D156" s="114"/>
      <c r="E156" s="37" t="s">
        <v>97</v>
      </c>
    </row>
    <row r="157" spans="1:5" ht="18">
      <c r="A157" s="223"/>
      <c r="B157" s="104" t="s">
        <v>92</v>
      </c>
      <c r="C157" s="105" t="s">
        <v>308</v>
      </c>
      <c r="D157" s="112"/>
      <c r="E157" s="37" t="s">
        <v>97</v>
      </c>
    </row>
    <row r="158" spans="1:5" ht="18">
      <c r="A158" s="223"/>
      <c r="B158" s="49" t="s">
        <v>110</v>
      </c>
      <c r="C158" s="50" t="s">
        <v>389</v>
      </c>
      <c r="D158" s="68"/>
      <c r="E158" s="37"/>
    </row>
    <row r="159" spans="1:5" ht="18">
      <c r="A159" s="223"/>
      <c r="B159" s="104" t="s">
        <v>259</v>
      </c>
      <c r="C159" s="106">
        <v>2</v>
      </c>
      <c r="D159" s="113"/>
      <c r="E159" s="48" t="s">
        <v>109</v>
      </c>
    </row>
    <row r="160" spans="1:5" ht="54">
      <c r="A160" s="223"/>
      <c r="B160" s="107" t="s">
        <v>238</v>
      </c>
      <c r="C160" s="108" t="s">
        <v>373</v>
      </c>
      <c r="D160" s="197"/>
      <c r="E160" s="37" t="s">
        <v>258</v>
      </c>
    </row>
    <row r="161" spans="1:5" ht="18.399999999999999" thickBot="1">
      <c r="A161" s="224"/>
      <c r="B161" s="99" t="s">
        <v>100</v>
      </c>
      <c r="C161" s="88">
        <v>3</v>
      </c>
      <c r="D161" s="100"/>
      <c r="E161" s="48" t="s">
        <v>109</v>
      </c>
    </row>
    <row r="162" spans="1:5" ht="18">
      <c r="A162" s="222" t="s">
        <v>131</v>
      </c>
      <c r="B162" s="102" t="s">
        <v>239</v>
      </c>
      <c r="C162" s="103" t="s">
        <v>188</v>
      </c>
      <c r="D162" s="111"/>
      <c r="E162" s="37" t="s">
        <v>97</v>
      </c>
    </row>
    <row r="163" spans="1:5" ht="18">
      <c r="A163" s="223"/>
      <c r="B163" s="104" t="s">
        <v>92</v>
      </c>
      <c r="C163" s="105" t="s">
        <v>309</v>
      </c>
      <c r="D163" s="112"/>
      <c r="E163" s="37" t="s">
        <v>97</v>
      </c>
    </row>
    <row r="164" spans="1:5" ht="18">
      <c r="A164" s="223"/>
      <c r="B164" s="49" t="s">
        <v>110</v>
      </c>
      <c r="C164" s="50" t="s">
        <v>389</v>
      </c>
      <c r="D164" s="68"/>
      <c r="E164" s="37"/>
    </row>
    <row r="165" spans="1:5" ht="18">
      <c r="A165" s="223"/>
      <c r="B165" s="104" t="s">
        <v>139</v>
      </c>
      <c r="C165" s="106">
        <v>1</v>
      </c>
      <c r="D165" s="113"/>
      <c r="E165" s="48" t="s">
        <v>109</v>
      </c>
    </row>
    <row r="166" spans="1:5" ht="54">
      <c r="A166" s="223"/>
      <c r="B166" s="107" t="s">
        <v>238</v>
      </c>
      <c r="C166" s="108" t="s">
        <v>373</v>
      </c>
      <c r="D166" s="197"/>
      <c r="E166" s="37" t="s">
        <v>258</v>
      </c>
    </row>
    <row r="167" spans="1:5" ht="18">
      <c r="A167" s="223"/>
      <c r="B167" s="109" t="s">
        <v>239</v>
      </c>
      <c r="C167" s="110" t="s">
        <v>189</v>
      </c>
      <c r="D167" s="114"/>
      <c r="E167" s="37" t="s">
        <v>97</v>
      </c>
    </row>
    <row r="168" spans="1:5" ht="18">
      <c r="A168" s="223"/>
      <c r="B168" s="104" t="s">
        <v>92</v>
      </c>
      <c r="C168" s="105" t="s">
        <v>310</v>
      </c>
      <c r="D168" s="112"/>
      <c r="E168" s="37" t="s">
        <v>97</v>
      </c>
    </row>
    <row r="169" spans="1:5" ht="18">
      <c r="A169" s="223"/>
      <c r="B169" s="49" t="s">
        <v>110</v>
      </c>
      <c r="C169" s="50" t="s">
        <v>112</v>
      </c>
      <c r="D169" s="68"/>
      <c r="E169" s="37"/>
    </row>
    <row r="170" spans="1:5" ht="18">
      <c r="A170" s="223"/>
      <c r="B170" s="104" t="s">
        <v>259</v>
      </c>
      <c r="C170" s="106">
        <v>1</v>
      </c>
      <c r="D170" s="113"/>
      <c r="E170" s="48" t="s">
        <v>109</v>
      </c>
    </row>
    <row r="171" spans="1:5" ht="54">
      <c r="A171" s="223"/>
      <c r="B171" s="107" t="s">
        <v>238</v>
      </c>
      <c r="C171" s="108" t="s">
        <v>373</v>
      </c>
      <c r="D171" s="197"/>
      <c r="E171" s="37" t="s">
        <v>258</v>
      </c>
    </row>
    <row r="172" spans="1:5" ht="18.399999999999999" thickBot="1">
      <c r="A172" s="224"/>
      <c r="B172" s="99" t="s">
        <v>100</v>
      </c>
      <c r="C172" s="88">
        <v>4</v>
      </c>
      <c r="D172" s="100"/>
      <c r="E172" s="48" t="s">
        <v>109</v>
      </c>
    </row>
    <row r="173" spans="1:5" ht="18">
      <c r="A173" s="37"/>
      <c r="B173" s="37"/>
      <c r="C173" s="37"/>
      <c r="D173" s="37"/>
      <c r="E173" s="37"/>
    </row>
    <row r="174" spans="1:5" ht="18">
      <c r="A174" s="37"/>
      <c r="B174" s="37"/>
      <c r="C174" s="37"/>
      <c r="D174" s="37"/>
      <c r="E174" s="37"/>
    </row>
    <row r="175" spans="1:5" ht="18">
      <c r="A175" s="37"/>
      <c r="B175" s="37"/>
      <c r="C175" s="37"/>
      <c r="D175" s="37"/>
      <c r="E175" s="37"/>
    </row>
    <row r="176" spans="1:5" ht="18">
      <c r="A176" s="37"/>
      <c r="B176" s="37"/>
      <c r="C176" s="37"/>
      <c r="D176" s="37"/>
      <c r="E176" s="37"/>
    </row>
    <row r="177" spans="1:5" ht="18">
      <c r="A177" s="37"/>
      <c r="B177" s="37"/>
      <c r="C177" s="37"/>
      <c r="D177" s="37"/>
      <c r="E177" s="37"/>
    </row>
    <row r="178" spans="1:5" ht="18">
      <c r="A178" s="37"/>
      <c r="B178" s="37"/>
      <c r="C178" s="37"/>
      <c r="D178" s="37"/>
      <c r="E178" s="37"/>
    </row>
    <row r="179" spans="1:5" ht="18">
      <c r="A179" s="37"/>
      <c r="B179" s="37"/>
      <c r="C179" s="37"/>
      <c r="D179" s="37"/>
      <c r="E179" s="37"/>
    </row>
    <row r="180" spans="1:5" ht="18">
      <c r="A180" s="37"/>
      <c r="B180" s="37"/>
      <c r="C180" s="37"/>
      <c r="D180" s="37"/>
      <c r="E180" s="37"/>
    </row>
    <row r="181" spans="1:5" ht="18">
      <c r="A181" s="37"/>
      <c r="B181" s="37"/>
      <c r="C181" s="37"/>
      <c r="D181" s="37"/>
      <c r="E181" s="37"/>
    </row>
    <row r="182" spans="1:5" ht="18">
      <c r="A182" s="37"/>
      <c r="B182" s="37"/>
      <c r="C182" s="37"/>
      <c r="D182" s="37"/>
      <c r="E182" s="37"/>
    </row>
    <row r="183" spans="1:5" ht="18">
      <c r="A183" s="37"/>
      <c r="B183" s="37"/>
      <c r="C183" s="37"/>
      <c r="D183" s="37"/>
      <c r="E183" s="37"/>
    </row>
    <row r="184" spans="1:5" ht="18">
      <c r="A184" s="37"/>
      <c r="B184" s="37"/>
      <c r="C184" s="37"/>
      <c r="D184" s="37"/>
      <c r="E184" s="37"/>
    </row>
    <row r="185" spans="1:5" ht="18">
      <c r="A185" s="37"/>
      <c r="B185" s="37"/>
      <c r="C185" s="37"/>
      <c r="D185" s="37"/>
      <c r="E185" s="37"/>
    </row>
    <row r="186" spans="1:5" ht="18">
      <c r="A186" s="37"/>
      <c r="B186" s="37"/>
      <c r="C186" s="37"/>
      <c r="D186" s="37"/>
      <c r="E186" s="37"/>
    </row>
    <row r="187" spans="1:5" ht="18">
      <c r="A187" s="37"/>
      <c r="B187" s="37"/>
      <c r="C187" s="37"/>
      <c r="D187" s="37"/>
      <c r="E187" s="37"/>
    </row>
    <row r="188" spans="1:5" ht="18">
      <c r="A188" s="37"/>
      <c r="B188" s="37"/>
      <c r="C188" s="37"/>
      <c r="D188" s="37"/>
      <c r="E188" s="37"/>
    </row>
    <row r="189" spans="1:5" ht="18">
      <c r="A189" s="37"/>
      <c r="B189" s="37"/>
      <c r="C189" s="37"/>
      <c r="D189" s="37"/>
      <c r="E189" s="37"/>
    </row>
    <row r="190" spans="1:5" ht="18">
      <c r="A190" s="37"/>
      <c r="B190" s="37"/>
      <c r="C190" s="37"/>
      <c r="D190" s="37"/>
      <c r="E190" s="37"/>
    </row>
    <row r="191" spans="1:5" ht="18">
      <c r="A191" s="37"/>
      <c r="B191" s="37"/>
      <c r="C191" s="37"/>
      <c r="D191" s="37"/>
      <c r="E191" s="37"/>
    </row>
    <row r="192" spans="1:5" ht="18">
      <c r="A192" s="37"/>
      <c r="B192" s="37"/>
      <c r="C192" s="37"/>
      <c r="D192" s="37"/>
      <c r="E192" s="37"/>
    </row>
    <row r="193" spans="1:5" ht="18">
      <c r="A193" s="37"/>
      <c r="B193" s="37"/>
      <c r="C193" s="37"/>
      <c r="D193" s="37"/>
      <c r="E193" s="37"/>
    </row>
    <row r="194" spans="1:5" ht="18">
      <c r="A194" s="37"/>
      <c r="B194" s="37"/>
      <c r="C194" s="37"/>
      <c r="D194" s="37"/>
      <c r="E194" s="37"/>
    </row>
    <row r="195" spans="1:5" ht="18">
      <c r="A195" s="37"/>
      <c r="B195" s="37"/>
      <c r="C195" s="37"/>
      <c r="D195" s="37"/>
      <c r="E195" s="37"/>
    </row>
    <row r="196" spans="1:5" ht="18">
      <c r="A196" s="37"/>
      <c r="B196" s="37"/>
      <c r="C196" s="37"/>
      <c r="D196" s="37"/>
      <c r="E196" s="37"/>
    </row>
    <row r="197" spans="1:5" ht="18">
      <c r="A197" s="37"/>
      <c r="B197" s="37"/>
      <c r="C197" s="37"/>
      <c r="D197" s="37"/>
      <c r="E197" s="37"/>
    </row>
    <row r="198" spans="1:5" ht="18">
      <c r="A198" s="37"/>
      <c r="B198" s="37"/>
      <c r="C198" s="37"/>
      <c r="D198" s="37"/>
      <c r="E198" s="37"/>
    </row>
    <row r="199" spans="1:5" ht="18">
      <c r="A199" s="37"/>
      <c r="B199" s="37"/>
      <c r="C199" s="37"/>
      <c r="D199" s="37"/>
      <c r="E199" s="37"/>
    </row>
    <row r="200" spans="1:5" ht="18">
      <c r="A200" s="37"/>
      <c r="B200" s="37"/>
      <c r="C200" s="37"/>
      <c r="D200" s="37"/>
      <c r="E200" s="37"/>
    </row>
    <row r="201" spans="1:5" ht="18">
      <c r="A201" s="37"/>
      <c r="B201" s="37"/>
      <c r="C201" s="37"/>
      <c r="D201" s="37"/>
      <c r="E201" s="37"/>
    </row>
    <row r="202" spans="1:5" ht="18">
      <c r="A202" s="37"/>
      <c r="B202" s="37"/>
      <c r="C202" s="37"/>
      <c r="D202" s="37"/>
      <c r="E202" s="37"/>
    </row>
    <row r="203" spans="1:5" ht="18">
      <c r="A203" s="37"/>
      <c r="B203" s="37"/>
      <c r="C203" s="37"/>
      <c r="D203" s="37"/>
      <c r="E203" s="37"/>
    </row>
    <row r="204" spans="1:5" ht="18">
      <c r="A204" s="37"/>
      <c r="B204" s="37"/>
      <c r="C204" s="37"/>
      <c r="D204" s="37"/>
      <c r="E204" s="37"/>
    </row>
    <row r="205" spans="1:5" ht="18">
      <c r="A205" s="37"/>
      <c r="B205" s="37"/>
      <c r="C205" s="37"/>
      <c r="D205" s="37"/>
      <c r="E205" s="37"/>
    </row>
    <row r="206" spans="1:5" ht="18">
      <c r="A206" s="37"/>
      <c r="B206" s="37"/>
      <c r="C206" s="37"/>
      <c r="D206" s="37"/>
      <c r="E206" s="37"/>
    </row>
    <row r="207" spans="1:5" ht="18">
      <c r="A207" s="37"/>
      <c r="B207" s="37"/>
      <c r="C207" s="37"/>
      <c r="D207" s="37"/>
      <c r="E207" s="37"/>
    </row>
    <row r="208" spans="1:5" ht="18">
      <c r="A208" s="37"/>
      <c r="B208" s="37"/>
      <c r="C208" s="37"/>
      <c r="D208" s="37"/>
      <c r="E208" s="37"/>
    </row>
    <row r="209" spans="1:5" ht="18">
      <c r="A209" s="37"/>
      <c r="B209" s="37"/>
      <c r="C209" s="37"/>
      <c r="D209" s="37"/>
      <c r="E209" s="37"/>
    </row>
    <row r="210" spans="1:5" ht="18">
      <c r="A210" s="37"/>
      <c r="B210" s="37"/>
      <c r="C210" s="37"/>
      <c r="D210" s="37"/>
      <c r="E210" s="37"/>
    </row>
    <row r="211" spans="1:5" ht="18">
      <c r="A211" s="37"/>
      <c r="B211" s="37"/>
      <c r="C211" s="37"/>
      <c r="D211" s="37"/>
      <c r="E211" s="37"/>
    </row>
    <row r="212" spans="1:5" ht="18">
      <c r="A212" s="37"/>
      <c r="B212" s="37"/>
      <c r="C212" s="37"/>
      <c r="D212" s="37"/>
      <c r="E212" s="37"/>
    </row>
    <row r="213" spans="1:5" ht="18">
      <c r="A213" s="37"/>
      <c r="B213" s="37"/>
      <c r="C213" s="37"/>
      <c r="D213" s="37"/>
      <c r="E213" s="37"/>
    </row>
    <row r="214" spans="1:5" ht="18">
      <c r="A214" s="37"/>
      <c r="B214" s="37"/>
      <c r="C214" s="37"/>
      <c r="D214" s="37"/>
      <c r="E214" s="37"/>
    </row>
    <row r="215" spans="1:5" ht="18">
      <c r="A215" s="37"/>
      <c r="B215" s="37"/>
      <c r="C215" s="37"/>
      <c r="D215" s="37"/>
      <c r="E215" s="37"/>
    </row>
    <row r="216" spans="1:5" ht="18">
      <c r="A216" s="37"/>
      <c r="B216" s="37"/>
      <c r="C216" s="37"/>
      <c r="D216" s="37"/>
      <c r="E216" s="37"/>
    </row>
    <row r="217" spans="1:5" ht="18">
      <c r="A217" s="37"/>
      <c r="B217" s="37"/>
      <c r="C217" s="37"/>
      <c r="D217" s="37"/>
      <c r="E217" s="37"/>
    </row>
    <row r="218" spans="1:5" ht="18">
      <c r="A218" s="37"/>
      <c r="B218" s="37"/>
      <c r="C218" s="37"/>
      <c r="D218" s="37"/>
      <c r="E218" s="37"/>
    </row>
    <row r="219" spans="1:5" ht="18">
      <c r="A219" s="37"/>
      <c r="B219" s="37"/>
      <c r="C219" s="37"/>
      <c r="D219" s="37"/>
      <c r="E219" s="37"/>
    </row>
    <row r="220" spans="1:5" ht="18">
      <c r="A220" s="37"/>
      <c r="B220" s="37"/>
      <c r="C220" s="37"/>
      <c r="D220" s="37"/>
      <c r="E220" s="37"/>
    </row>
    <row r="221" spans="1:5" ht="18">
      <c r="A221" s="37"/>
      <c r="B221" s="37"/>
      <c r="C221" s="37"/>
      <c r="D221" s="37"/>
      <c r="E221" s="37"/>
    </row>
    <row r="222" spans="1:5" ht="18">
      <c r="A222" s="37"/>
      <c r="B222" s="37"/>
      <c r="C222" s="37"/>
      <c r="D222" s="37"/>
      <c r="E222" s="37"/>
    </row>
    <row r="223" spans="1:5" ht="18">
      <c r="A223" s="37"/>
      <c r="B223" s="37"/>
      <c r="C223" s="37"/>
      <c r="D223" s="37"/>
      <c r="E223" s="37"/>
    </row>
    <row r="224" spans="1:5" ht="18">
      <c r="A224" s="37"/>
      <c r="B224" s="37"/>
      <c r="C224" s="37"/>
      <c r="D224" s="37"/>
      <c r="E224" s="37"/>
    </row>
    <row r="225" spans="1:5" ht="18">
      <c r="A225" s="37"/>
      <c r="B225" s="37"/>
      <c r="C225" s="37"/>
      <c r="D225" s="37"/>
      <c r="E225" s="37"/>
    </row>
    <row r="226" spans="1:5" ht="18">
      <c r="A226" s="37"/>
      <c r="B226" s="37"/>
      <c r="C226" s="37"/>
      <c r="D226" s="37"/>
      <c r="E226" s="37"/>
    </row>
    <row r="227" spans="1:5" ht="18">
      <c r="A227" s="37"/>
      <c r="B227" s="37"/>
      <c r="C227" s="37"/>
      <c r="D227" s="37"/>
      <c r="E227" s="37"/>
    </row>
    <row r="228" spans="1:5" ht="18">
      <c r="A228" s="37"/>
      <c r="B228" s="37"/>
      <c r="C228" s="37"/>
      <c r="D228" s="37"/>
      <c r="E228" s="37"/>
    </row>
    <row r="229" spans="1:5" ht="18">
      <c r="A229" s="37"/>
      <c r="B229" s="37"/>
      <c r="C229" s="37"/>
      <c r="D229" s="37"/>
      <c r="E229" s="37"/>
    </row>
    <row r="230" spans="1:5" ht="18">
      <c r="A230" s="37"/>
      <c r="B230" s="37"/>
      <c r="C230" s="37"/>
      <c r="D230" s="37"/>
      <c r="E230" s="37"/>
    </row>
    <row r="231" spans="1:5" ht="18">
      <c r="A231" s="37"/>
      <c r="B231" s="37"/>
      <c r="C231" s="37"/>
      <c r="D231" s="37"/>
      <c r="E231" s="37"/>
    </row>
    <row r="232" spans="1:5" ht="18">
      <c r="A232" s="37"/>
      <c r="B232" s="37"/>
      <c r="C232" s="37"/>
      <c r="D232" s="37"/>
      <c r="E232" s="37"/>
    </row>
    <row r="233" spans="1:5" ht="18">
      <c r="A233" s="37"/>
      <c r="B233" s="37"/>
      <c r="C233" s="37"/>
      <c r="D233" s="37"/>
      <c r="E233" s="37"/>
    </row>
    <row r="234" spans="1:5" ht="18">
      <c r="A234" s="37"/>
      <c r="B234" s="37"/>
      <c r="C234" s="37"/>
      <c r="D234" s="37"/>
      <c r="E234" s="37"/>
    </row>
    <row r="235" spans="1:5" ht="18">
      <c r="A235" s="37"/>
      <c r="B235" s="37"/>
      <c r="C235" s="37"/>
      <c r="D235" s="37"/>
      <c r="E235" s="37"/>
    </row>
    <row r="236" spans="1:5" ht="18">
      <c r="A236" s="37"/>
      <c r="B236" s="37"/>
      <c r="C236" s="37"/>
      <c r="D236" s="37"/>
      <c r="E236" s="37"/>
    </row>
    <row r="237" spans="1:5" ht="18">
      <c r="A237" s="37"/>
      <c r="B237" s="37"/>
      <c r="C237" s="37"/>
      <c r="D237" s="37"/>
      <c r="E237" s="37"/>
    </row>
    <row r="238" spans="1:5" ht="18">
      <c r="A238" s="37"/>
      <c r="B238" s="37"/>
      <c r="C238" s="37"/>
      <c r="D238" s="37"/>
      <c r="E238" s="37"/>
    </row>
    <row r="239" spans="1:5" ht="18">
      <c r="A239" s="37"/>
      <c r="B239" s="37"/>
      <c r="C239" s="37"/>
      <c r="D239" s="37"/>
      <c r="E239" s="37"/>
    </row>
    <row r="240" spans="1:5" ht="18">
      <c r="A240" s="37"/>
      <c r="B240" s="37"/>
      <c r="C240" s="37"/>
      <c r="D240" s="37"/>
      <c r="E240" s="37"/>
    </row>
    <row r="241" spans="1:5" ht="18">
      <c r="A241" s="37"/>
      <c r="B241" s="37"/>
      <c r="C241" s="37"/>
      <c r="D241" s="37"/>
      <c r="E241" s="37"/>
    </row>
    <row r="242" spans="1:5" ht="18">
      <c r="A242" s="37"/>
      <c r="B242" s="37"/>
      <c r="C242" s="37"/>
      <c r="D242" s="37"/>
      <c r="E242" s="37"/>
    </row>
    <row r="243" spans="1:5" ht="18">
      <c r="A243" s="37"/>
      <c r="B243" s="37"/>
      <c r="C243" s="37"/>
      <c r="D243" s="37"/>
      <c r="E243" s="37"/>
    </row>
    <row r="244" spans="1:5" ht="18">
      <c r="A244" s="37"/>
      <c r="B244" s="37"/>
      <c r="C244" s="37"/>
      <c r="D244" s="37"/>
      <c r="E244" s="37"/>
    </row>
    <row r="245" spans="1:5" ht="18">
      <c r="A245" s="37"/>
      <c r="B245" s="37"/>
      <c r="C245" s="37"/>
      <c r="D245" s="37"/>
      <c r="E245" s="37"/>
    </row>
    <row r="246" spans="1:5" ht="18">
      <c r="A246" s="37"/>
      <c r="B246" s="37"/>
      <c r="C246" s="37"/>
      <c r="D246" s="37"/>
      <c r="E246" s="37"/>
    </row>
    <row r="247" spans="1:5" ht="18">
      <c r="A247" s="37"/>
      <c r="B247" s="37"/>
      <c r="C247" s="37"/>
      <c r="D247" s="37"/>
      <c r="E247" s="37"/>
    </row>
  </sheetData>
  <mergeCells count="36">
    <mergeCell ref="A81:A86"/>
    <mergeCell ref="A87:A93"/>
    <mergeCell ref="A140:A150"/>
    <mergeCell ref="A151:A161"/>
    <mergeCell ref="A162:A172"/>
    <mergeCell ref="A104:A109"/>
    <mergeCell ref="A110:A115"/>
    <mergeCell ref="A116:A121"/>
    <mergeCell ref="A122:A127"/>
    <mergeCell ref="A129:A139"/>
    <mergeCell ref="A94:A101"/>
    <mergeCell ref="A63:A66"/>
    <mergeCell ref="A67:A70"/>
    <mergeCell ref="A73:A80"/>
    <mergeCell ref="A43:A46"/>
    <mergeCell ref="A47:A50"/>
    <mergeCell ref="A51:A54"/>
    <mergeCell ref="A55:A58"/>
    <mergeCell ref="A59:A62"/>
    <mergeCell ref="A17:B19"/>
    <mergeCell ref="D17:D19"/>
    <mergeCell ref="A22:B22"/>
    <mergeCell ref="A23:A29"/>
    <mergeCell ref="A36:A41"/>
    <mergeCell ref="A30:A35"/>
    <mergeCell ref="C17:C19"/>
    <mergeCell ref="A7:B7"/>
    <mergeCell ref="A6:B6"/>
    <mergeCell ref="A5:B5"/>
    <mergeCell ref="A4:B4"/>
    <mergeCell ref="A3:B3"/>
    <mergeCell ref="A10:A14"/>
    <mergeCell ref="A15:B15"/>
    <mergeCell ref="A9:B9"/>
    <mergeCell ref="A8:B8"/>
    <mergeCell ref="A16:B16"/>
  </mergeCells>
  <phoneticPr fontId="5"/>
  <dataValidations count="12">
    <dataValidation type="list" allowBlank="1" showInputMessage="1" showErrorMessage="1" sqref="C17:D19" xr:uid="{00000000-0002-0000-0000-000000000000}">
      <formula1>$L$2</formula1>
    </dataValidation>
    <dataValidation type="list" allowBlank="1" showInputMessage="1" showErrorMessage="1" sqref="C91:D91 C39:D39" xr:uid="{00000000-0002-0000-0000-000001000000}">
      <formula1>$F$22:$F$23</formula1>
    </dataValidation>
    <dataValidation type="list" allowBlank="1" showInputMessage="1" showErrorMessage="1" sqref="C3:D3" xr:uid="{00000000-0002-0000-0000-000002000000}">
      <formula1>$F$2:$F$11</formula1>
    </dataValidation>
    <dataValidation type="list" allowBlank="1" showInputMessage="1" showErrorMessage="1" sqref="C6:D6" xr:uid="{00000000-0002-0000-0000-000003000000}">
      <formula1>$H$2:$H$48</formula1>
    </dataValidation>
    <dataValidation type="list" allowBlank="1" showInputMessage="1" showErrorMessage="1" sqref="C4:D4" xr:uid="{00000000-0002-0000-0000-000004000000}">
      <formula1>$F$13:$F$15</formula1>
    </dataValidation>
    <dataValidation type="list" allowBlank="1" showInputMessage="1" showErrorMessage="1" sqref="C5:D5 C112:D112 C169:D169 C164:D164 C158:D158 C147:D147 C142:D142 C136:D136 C131:D131 C124:D124 C118:D118 C106:D106 C153:D153" xr:uid="{00000000-0002-0000-0000-000005000000}">
      <formula1>$F$18:$F$19</formula1>
    </dataValidation>
    <dataValidation type="list" allowBlank="1" showInputMessage="1" showErrorMessage="1" sqref="C26:D26 C77:D77" xr:uid="{00000000-0002-0000-0000-000006000000}">
      <formula1>$L$5</formula1>
    </dataValidation>
    <dataValidation type="list" allowBlank="1" showInputMessage="1" showErrorMessage="1" sqref="C38:D38" xr:uid="{00000000-0002-0000-0000-000007000000}">
      <formula1>$O$26:$O$36</formula1>
    </dataValidation>
    <dataValidation type="list" allowBlank="1" showInputMessage="1" showErrorMessage="1" sqref="C89:D89" xr:uid="{00000000-0002-0000-0000-000008000000}">
      <formula1>$O$39:$O$46</formula1>
    </dataValidation>
    <dataValidation type="list" allowBlank="1" showInputMessage="1" showErrorMessage="1" sqref="C25:D25 C75:D75" xr:uid="{00000000-0002-0000-0000-000009000000}">
      <formula1>$O$2:$O$11</formula1>
    </dataValidation>
    <dataValidation type="list" allowBlank="1" showInputMessage="1" showErrorMessage="1" sqref="C32:D32 C83:D83" xr:uid="{00000000-0002-0000-0000-00000A000000}">
      <formula1>$O$14:$O$23</formula1>
    </dataValidation>
    <dataValidation type="list" allowBlank="1" showInputMessage="1" showErrorMessage="1" sqref="C94:D101" xr:uid="{00000000-0002-0000-0000-00000B000000}">
      <formula1>$O$50:$O$57</formula1>
    </dataValidation>
  </dataValidations>
  <pageMargins left="0.7" right="0.7" top="0.75" bottom="0.75" header="0.3" footer="0.3"/>
  <ignoredErrors>
    <ignoredError sqref="Q54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22"/>
  <sheetViews>
    <sheetView workbookViewId="0">
      <selection sqref="A1:C1"/>
    </sheetView>
  </sheetViews>
  <sheetFormatPr defaultRowHeight="12.75"/>
  <cols>
    <col min="1" max="1" width="14.46484375" customWidth="1"/>
    <col min="2" max="2" width="26.86328125" bestFit="1" customWidth="1"/>
    <col min="3" max="3" width="2.86328125" bestFit="1" customWidth="1"/>
  </cols>
  <sheetData>
    <row r="1" spans="1:3" ht="13.15">
      <c r="A1" s="621" t="e">
        <f>IF(#REF!="","","第"&amp;#REF!&amp;"位")</f>
        <v>#REF!</v>
      </c>
      <c r="B1" s="621"/>
      <c r="C1" s="621"/>
    </row>
    <row r="2" spans="1:3" ht="13.15">
      <c r="A2" s="621" t="e">
        <f>IF(#REF!="","",#REF!)</f>
        <v>#REF!</v>
      </c>
      <c r="B2" s="621"/>
      <c r="C2" s="621"/>
    </row>
    <row r="3" spans="1:3">
      <c r="A3" s="622" t="e">
        <f>IF(#REF!="","",#REF!)</f>
        <v>#REF!</v>
      </c>
      <c r="B3" s="622"/>
      <c r="C3" s="622"/>
    </row>
    <row r="4" spans="1:3" ht="13.15">
      <c r="A4" s="621" t="e">
        <f>IF(#REF!="","",#REF!)</f>
        <v>#REF!</v>
      </c>
      <c r="B4" s="621"/>
      <c r="C4" s="621"/>
    </row>
    <row r="5" spans="1:3" ht="10.35" customHeight="1">
      <c r="A5" s="623" t="s">
        <v>80</v>
      </c>
      <c r="B5" s="627" t="e">
        <f>IF(#REF!="","",#REF!)</f>
        <v>#REF!</v>
      </c>
      <c r="C5" s="628"/>
    </row>
    <row r="6" spans="1:3" ht="13.15">
      <c r="A6" s="624"/>
      <c r="B6" s="625" t="e">
        <f>IF(#REF!="","",#REF!)</f>
        <v>#REF!</v>
      </c>
      <c r="C6" s="626"/>
    </row>
    <row r="7" spans="1:3" ht="10.35" customHeight="1">
      <c r="A7" s="632" t="e">
        <f>IF(#REF!="","",#REF!)</f>
        <v>#REF!</v>
      </c>
      <c r="B7" s="627" t="e">
        <f>IF(#REF!="","",#REF!)</f>
        <v>#REF!</v>
      </c>
      <c r="C7" s="628"/>
    </row>
    <row r="8" spans="1:3" ht="14.45" customHeight="1">
      <c r="A8" s="633"/>
      <c r="B8" s="625" t="e">
        <f>IF(#REF!="","",#REF!)</f>
        <v>#REF!</v>
      </c>
      <c r="C8" s="626"/>
    </row>
    <row r="9" spans="1:3" ht="10.35" customHeight="1">
      <c r="A9" s="630"/>
      <c r="B9" s="8" t="e">
        <f>IF(#REF!="","",#REF!)</f>
        <v>#REF!</v>
      </c>
      <c r="C9" s="631" t="e">
        <f>IF(#REF!="","",#REF!)</f>
        <v>#REF!</v>
      </c>
    </row>
    <row r="10" spans="1:3" ht="13.15">
      <c r="A10" s="630"/>
      <c r="B10" s="9" t="e">
        <f>IF(#REF!="","",#REF!)</f>
        <v>#REF!</v>
      </c>
      <c r="C10" s="631"/>
    </row>
    <row r="11" spans="1:3" ht="10.35" customHeight="1">
      <c r="A11" s="623"/>
      <c r="B11" s="8" t="e">
        <f>IF(#REF!="","",#REF!)</f>
        <v>#REF!</v>
      </c>
      <c r="C11" s="629" t="e">
        <f>IF(#REF!="","",#REF!)</f>
        <v>#REF!</v>
      </c>
    </row>
    <row r="12" spans="1:3" ht="13.15">
      <c r="A12" s="624"/>
      <c r="B12" s="9" t="e">
        <f>IF(#REF!="","",#REF!)</f>
        <v>#REF!</v>
      </c>
      <c r="C12" s="626"/>
    </row>
    <row r="13" spans="1:3" ht="10.35" customHeight="1">
      <c r="A13" s="623"/>
      <c r="B13" s="8" t="e">
        <f>IF(#REF!="","",#REF!)</f>
        <v>#REF!</v>
      </c>
      <c r="C13" s="629" t="e">
        <f>IF(#REF!="","",#REF!)</f>
        <v>#REF!</v>
      </c>
    </row>
    <row r="14" spans="1:3" ht="13.15">
      <c r="A14" s="624"/>
      <c r="B14" s="9" t="e">
        <f>IF(#REF!="","",#REF!)</f>
        <v>#REF!</v>
      </c>
      <c r="C14" s="626"/>
    </row>
    <row r="15" spans="1:3" ht="10.35" customHeight="1">
      <c r="A15" s="623"/>
      <c r="B15" s="8" t="e">
        <f>IF(#REF!="","",#REF!)</f>
        <v>#REF!</v>
      </c>
      <c r="C15" s="629" t="e">
        <f>IF(#REF!="","",#REF!)</f>
        <v>#REF!</v>
      </c>
    </row>
    <row r="16" spans="1:3" ht="13.15">
      <c r="A16" s="624"/>
      <c r="B16" s="9" t="e">
        <f>IF(#REF!="","",#REF!)</f>
        <v>#REF!</v>
      </c>
      <c r="C16" s="626"/>
    </row>
    <row r="17" spans="1:3" ht="10.35" customHeight="1">
      <c r="A17" s="623"/>
      <c r="B17" s="8" t="e">
        <f>IF(#REF!="","",#REF!)</f>
        <v>#REF!</v>
      </c>
      <c r="C17" s="629" t="e">
        <f>IF(#REF!="","",#REF!)</f>
        <v>#REF!</v>
      </c>
    </row>
    <row r="18" spans="1:3" ht="13.15">
      <c r="A18" s="624"/>
      <c r="B18" s="9" t="e">
        <f>IF(#REF!="","",#REF!)</f>
        <v>#REF!</v>
      </c>
      <c r="C18" s="626"/>
    </row>
    <row r="19" spans="1:3" ht="10.35" customHeight="1">
      <c r="A19" s="623"/>
      <c r="B19" s="8" t="e">
        <f>IF(#REF!="","",#REF!)</f>
        <v>#REF!</v>
      </c>
      <c r="C19" s="629" t="e">
        <f>IF(#REF!="","",#REF!)</f>
        <v>#REF!</v>
      </c>
    </row>
    <row r="20" spans="1:3" ht="13.15">
      <c r="A20" s="624"/>
      <c r="B20" s="9" t="e">
        <f>IF(#REF!="","",#REF!)</f>
        <v>#REF!</v>
      </c>
      <c r="C20" s="626"/>
    </row>
    <row r="21" spans="1:3" ht="10.35" customHeight="1">
      <c r="A21" s="623"/>
      <c r="B21" s="8" t="e">
        <f>IF(#REF!="","",#REF!)</f>
        <v>#REF!</v>
      </c>
      <c r="C21" s="629" t="e">
        <f>IF(#REF!="","",#REF!)</f>
        <v>#REF!</v>
      </c>
    </row>
    <row r="22" spans="1:3" ht="13.15">
      <c r="A22" s="624"/>
      <c r="B22" s="9" t="e">
        <f>IF(#REF!="","",#REF!)</f>
        <v>#REF!</v>
      </c>
      <c r="C22" s="626"/>
    </row>
  </sheetData>
  <mergeCells count="24">
    <mergeCell ref="A19:A20"/>
    <mergeCell ref="C19:C20"/>
    <mergeCell ref="A21:A22"/>
    <mergeCell ref="C21:C22"/>
    <mergeCell ref="A13:A14"/>
    <mergeCell ref="C13:C14"/>
    <mergeCell ref="A15:A16"/>
    <mergeCell ref="C15:C16"/>
    <mergeCell ref="A17:A18"/>
    <mergeCell ref="C17:C18"/>
    <mergeCell ref="A11:A12"/>
    <mergeCell ref="C11:C12"/>
    <mergeCell ref="A1:C1"/>
    <mergeCell ref="A2:C2"/>
    <mergeCell ref="A3:C3"/>
    <mergeCell ref="A4:C4"/>
    <mergeCell ref="A5:A6"/>
    <mergeCell ref="B5:C5"/>
    <mergeCell ref="B6:C6"/>
    <mergeCell ref="A7:A8"/>
    <mergeCell ref="B7:C7"/>
    <mergeCell ref="B8:C8"/>
    <mergeCell ref="A9:A10"/>
    <mergeCell ref="C9:C10"/>
  </mergeCells>
  <phoneticPr fontId="5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4"/>
  <sheetViews>
    <sheetView workbookViewId="0"/>
  </sheetViews>
  <sheetFormatPr defaultRowHeight="12.75"/>
  <cols>
    <col min="1" max="1" width="14.46484375" customWidth="1"/>
    <col min="2" max="2" width="5.46484375" bestFit="1" customWidth="1"/>
    <col min="3" max="3" width="9.46484375" bestFit="1" customWidth="1"/>
    <col min="4" max="4" width="16.46484375" bestFit="1" customWidth="1"/>
    <col min="5" max="5" width="10.46484375" bestFit="1" customWidth="1"/>
    <col min="6" max="6" width="26.86328125" bestFit="1" customWidth="1"/>
    <col min="7" max="7" width="34.86328125" bestFit="1" customWidth="1"/>
    <col min="8" max="8" width="16.1328125" bestFit="1" customWidth="1"/>
  </cols>
  <sheetData>
    <row r="1" spans="1:8" ht="15" thickTop="1" thickBot="1">
      <c r="A1" s="10" t="s">
        <v>86</v>
      </c>
      <c r="B1" s="10" t="s">
        <v>85</v>
      </c>
      <c r="C1" s="10" t="s">
        <v>84</v>
      </c>
      <c r="D1" s="10" t="s">
        <v>83</v>
      </c>
      <c r="E1" s="10" t="s">
        <v>4</v>
      </c>
      <c r="F1" s="10" t="s">
        <v>14</v>
      </c>
      <c r="G1" s="10" t="s">
        <v>82</v>
      </c>
      <c r="H1" s="10" t="s">
        <v>81</v>
      </c>
    </row>
    <row r="2" spans="1:8" ht="14.65" thickTop="1">
      <c r="A2" s="636" t="str">
        <f>IF('２．個人申込書'!$G$31="","",'２．個人申込書'!#REF!)</f>
        <v/>
      </c>
      <c r="B2" s="636" t="str">
        <f>IF('２．個人申込書'!$G$31="","",'２．個人申込書'!G31&amp;"位")</f>
        <v/>
      </c>
      <c r="C2" s="636" t="str">
        <f>IF('２．個人申込書'!$G$31="","",'２．個人申込書'!#REF!)</f>
        <v/>
      </c>
      <c r="D2" s="11" t="str">
        <f>IF('２．個人申込書'!$G$31="","",'２．個人申込書'!B31)</f>
        <v/>
      </c>
      <c r="E2" s="634" t="str">
        <f>IF('２．個人申込書'!$G$31="","",'２．個人申込書'!F31)</f>
        <v/>
      </c>
      <c r="F2" s="11" t="str">
        <f>IF('２．個人申込書'!$G$31="","",'２．個人申込書'!$D$6)</f>
        <v/>
      </c>
      <c r="G2" s="11" t="str">
        <f>IF('２．個人申込書'!$G$31="","",'２．個人申込書'!$D$16)</f>
        <v/>
      </c>
      <c r="H2" s="11" t="str">
        <f>IF('２．個人申込書'!$G$31="","",'２．個人申込書'!$D$23)</f>
        <v/>
      </c>
    </row>
    <row r="3" spans="1:8" ht="14.65" thickBot="1">
      <c r="A3" s="637"/>
      <c r="B3" s="637"/>
      <c r="C3" s="637"/>
      <c r="D3" s="12" t="str">
        <f>IF('２．個人申込書'!$G$31="","",'２．個人申込書'!B32)</f>
        <v/>
      </c>
      <c r="E3" s="635"/>
      <c r="F3" s="12" t="str">
        <f>IF('２．個人申込書'!$G$31="","",'２．個人申込書'!$D$7)</f>
        <v/>
      </c>
      <c r="G3" s="12" t="str">
        <f>IF('２．個人申込書'!$G$31="","",'２．個人申込書'!$D$17)</f>
        <v/>
      </c>
      <c r="H3" s="12" t="str">
        <f>IF('２．個人申込書'!$G$31="","",'２．個人申込書'!$D$24)</f>
        <v/>
      </c>
    </row>
    <row r="4" spans="1:8" ht="14.65" thickTop="1">
      <c r="A4" s="636" t="str">
        <f>IF('２．個人申込書'!$G$34="","",'２．個人申込書'!#REF!)</f>
        <v/>
      </c>
      <c r="B4" s="636" t="str">
        <f>IF('２．個人申込書'!$G$34="","",'２．個人申込書'!G34&amp;"位")</f>
        <v/>
      </c>
      <c r="C4" s="636" t="str">
        <f>IF('２．個人申込書'!$G$34="","",'２．個人申込書'!#REF!)</f>
        <v/>
      </c>
      <c r="D4" s="11" t="str">
        <f>IF('２．個人申込書'!$G$34="","",'２．個人申込書'!B34)</f>
        <v/>
      </c>
      <c r="E4" s="634" t="str">
        <f>IF('２．個人申込書'!$G$34="","",'２．個人申込書'!F34)</f>
        <v/>
      </c>
      <c r="F4" s="11" t="str">
        <f>IF('２．個人申込書'!$G$34="","",'２．個人申込書'!$D$6)</f>
        <v/>
      </c>
      <c r="G4" s="11" t="str">
        <f>IF('２．個人申込書'!$G$34="","",'２．個人申込書'!$D$16)</f>
        <v/>
      </c>
      <c r="H4" s="11" t="str">
        <f>IF('２．個人申込書'!$G$34="","",'２．個人申込書'!$D$23)</f>
        <v/>
      </c>
    </row>
    <row r="5" spans="1:8" ht="14.65" thickBot="1">
      <c r="A5" s="637"/>
      <c r="B5" s="637"/>
      <c r="C5" s="637"/>
      <c r="D5" s="12" t="str">
        <f>IF('２．個人申込書'!$G$34="","",'２．個人申込書'!B35)</f>
        <v/>
      </c>
      <c r="E5" s="635"/>
      <c r="F5" s="12" t="str">
        <f>IF('２．個人申込書'!$G$34="","",'２．個人申込書'!$D$7)</f>
        <v/>
      </c>
      <c r="G5" s="12" t="str">
        <f>IF('２．個人申込書'!$G$34="","",'２．個人申込書'!$D$17)</f>
        <v/>
      </c>
      <c r="H5" s="12" t="str">
        <f>IF('２．個人申込書'!$G$34="","",'２．個人申込書'!$D$24)</f>
        <v/>
      </c>
    </row>
    <row r="6" spans="1:8" ht="14.65" thickTop="1">
      <c r="A6" s="636" t="str">
        <f>IF('２．個人申込書'!$N$31="","",'２．個人申込書'!#REF!)</f>
        <v/>
      </c>
      <c r="B6" s="636" t="str">
        <f>IF('２．個人申込書'!$N$31="","",'２．個人申込書'!M31&amp;"位")</f>
        <v/>
      </c>
      <c r="C6" s="636" t="str">
        <f>IF('２．個人申込書'!$N$31="","",'２．個人申込書'!#REF!)</f>
        <v/>
      </c>
      <c r="D6" s="11" t="str">
        <f>IF('２．個人申込書'!$N$31="","",'２．個人申込書'!I31)</f>
        <v/>
      </c>
      <c r="E6" s="634" t="str">
        <f>IF('２．個人申込書'!$N$31="","",'２．個人申込書'!M31)</f>
        <v/>
      </c>
      <c r="F6" s="11" t="str">
        <f>IF('２．個人申込書'!$N$31="","",'２．個人申込書'!$D$6)</f>
        <v/>
      </c>
      <c r="G6" s="11" t="str">
        <f>IF('２．個人申込書'!$N$31="","",'２．個人申込書'!$D$16)</f>
        <v/>
      </c>
      <c r="H6" s="11" t="str">
        <f>IF('２．個人申込書'!$N$31="","",'２．個人申込書'!$D$23)</f>
        <v/>
      </c>
    </row>
    <row r="7" spans="1:8" ht="14.65" thickBot="1">
      <c r="A7" s="637"/>
      <c r="B7" s="637"/>
      <c r="C7" s="637"/>
      <c r="D7" s="12" t="str">
        <f>IF('２．個人申込書'!$N$31="","",'２．個人申込書'!I32)</f>
        <v/>
      </c>
      <c r="E7" s="635"/>
      <c r="F7" s="12" t="str">
        <f>IF('２．個人申込書'!$N$31="","",'２．個人申込書'!$D$7)</f>
        <v/>
      </c>
      <c r="G7" s="12" t="str">
        <f>IF('２．個人申込書'!$N$31="","",'２．個人申込書'!$D$17)</f>
        <v/>
      </c>
      <c r="H7" s="12" t="str">
        <f>IF('２．個人申込書'!$N$31="","",'２．個人申込書'!$D$24)</f>
        <v/>
      </c>
    </row>
    <row r="8" spans="1:8" ht="14.65" thickTop="1">
      <c r="A8" s="636" t="str">
        <f>IF('２．個人申込書'!$N$34="","",'２．個人申込書'!#REF!)</f>
        <v/>
      </c>
      <c r="B8" s="636" t="str">
        <f>IF('２．個人申込書'!$N$34="","",'２．個人申込書'!M34&amp;"位")</f>
        <v/>
      </c>
      <c r="C8" s="636" t="str">
        <f>IF('２．個人申込書'!$N$34="","",'２．個人申込書'!#REF!)</f>
        <v/>
      </c>
      <c r="D8" s="11" t="str">
        <f>IF('２．個人申込書'!$N$34="","",'２．個人申込書'!I34)</f>
        <v/>
      </c>
      <c r="E8" s="634" t="str">
        <f>IF('２．個人申込書'!$N$34="","",'２．個人申込書'!M34)</f>
        <v/>
      </c>
      <c r="F8" s="11" t="str">
        <f>IF('２．個人申込書'!$N$34="","",'２．個人申込書'!$D$6)</f>
        <v/>
      </c>
      <c r="G8" s="11" t="str">
        <f>IF('２．個人申込書'!$N$34="","",'２．個人申込書'!$D$16)</f>
        <v/>
      </c>
      <c r="H8" s="11" t="str">
        <f>IF('２．個人申込書'!$N$34="","",'２．個人申込書'!$D$23)</f>
        <v/>
      </c>
    </row>
    <row r="9" spans="1:8" ht="14.65" thickBot="1">
      <c r="A9" s="637"/>
      <c r="B9" s="637"/>
      <c r="C9" s="637"/>
      <c r="D9" s="12" t="str">
        <f>IF('２．個人申込書'!$N$34="","",'２．個人申込書'!I35)</f>
        <v/>
      </c>
      <c r="E9" s="635"/>
      <c r="F9" s="12" t="str">
        <f>IF('２．個人申込書'!$N$34="","",'２．個人申込書'!$D$7)</f>
        <v/>
      </c>
      <c r="G9" s="12" t="str">
        <f>IF('２．個人申込書'!$N$34="","",'２．個人申込書'!$D$17)</f>
        <v/>
      </c>
      <c r="H9" s="12" t="str">
        <f>IF('２．個人申込書'!$N$34="","",'２．個人申込書'!$D$24)</f>
        <v/>
      </c>
    </row>
    <row r="10" spans="1:8" ht="14.65" thickTop="1">
      <c r="A10" s="7"/>
      <c r="B10" s="7"/>
      <c r="C10" s="7"/>
      <c r="D10" s="7"/>
      <c r="E10" s="7"/>
      <c r="F10" s="7"/>
      <c r="G10" s="7"/>
      <c r="H10" s="7"/>
    </row>
    <row r="11" spans="1:8" ht="14.25">
      <c r="A11" s="7"/>
      <c r="B11" s="7"/>
      <c r="C11" s="7"/>
      <c r="D11" s="7"/>
      <c r="E11" s="7"/>
      <c r="F11" s="7"/>
      <c r="G11" s="7"/>
      <c r="H11" s="7"/>
    </row>
    <row r="12" spans="1:8" ht="14.25">
      <c r="A12" s="7"/>
      <c r="B12" s="7"/>
      <c r="C12" s="7"/>
      <c r="D12" s="7"/>
      <c r="E12" s="7"/>
      <c r="F12" s="7"/>
      <c r="G12" s="7"/>
      <c r="H12" s="7"/>
    </row>
    <row r="13" spans="1:8" ht="14.25">
      <c r="A13" s="7"/>
      <c r="B13" s="7"/>
      <c r="C13" s="7"/>
      <c r="D13" s="7"/>
      <c r="E13" s="7"/>
      <c r="F13" s="7"/>
      <c r="G13" s="7"/>
      <c r="H13" s="7"/>
    </row>
    <row r="14" spans="1:8" ht="14.25">
      <c r="A14" s="7"/>
      <c r="B14" s="7"/>
      <c r="C14" s="7"/>
      <c r="D14" s="7"/>
      <c r="E14" s="7"/>
      <c r="F14" s="7"/>
      <c r="G14" s="7"/>
      <c r="H14" s="7"/>
    </row>
    <row r="15" spans="1:8" ht="14.25">
      <c r="A15" s="7"/>
      <c r="B15" s="7"/>
      <c r="C15" s="7"/>
      <c r="D15" s="7"/>
      <c r="E15" s="7"/>
      <c r="F15" s="7"/>
      <c r="G15" s="7"/>
      <c r="H15" s="7"/>
    </row>
    <row r="16" spans="1:8" ht="14.25">
      <c r="A16" s="7"/>
      <c r="B16" s="7"/>
      <c r="C16" s="7"/>
      <c r="D16" s="7"/>
      <c r="E16" s="7"/>
      <c r="F16" s="7"/>
      <c r="G16" s="7"/>
      <c r="H16" s="7"/>
    </row>
    <row r="17" spans="1:8" ht="14.25">
      <c r="A17" s="7"/>
      <c r="B17" s="7"/>
      <c r="C17" s="7"/>
      <c r="D17" s="7"/>
      <c r="E17" s="7"/>
      <c r="F17" s="7"/>
      <c r="G17" s="7"/>
      <c r="H17" s="7"/>
    </row>
    <row r="18" spans="1:8" ht="14.25">
      <c r="A18" s="7"/>
      <c r="B18" s="7"/>
      <c r="C18" s="7"/>
      <c r="D18" s="7"/>
      <c r="E18" s="7"/>
      <c r="F18" s="7"/>
      <c r="G18" s="7"/>
      <c r="H18" s="7"/>
    </row>
    <row r="19" spans="1:8" ht="14.25">
      <c r="A19" s="7"/>
      <c r="B19" s="7"/>
      <c r="C19" s="7"/>
      <c r="D19" s="7"/>
      <c r="E19" s="7"/>
      <c r="F19" s="7"/>
      <c r="G19" s="7"/>
      <c r="H19" s="7"/>
    </row>
    <row r="20" spans="1:8" ht="14.25">
      <c r="A20" s="7"/>
      <c r="B20" s="7"/>
      <c r="C20" s="7"/>
      <c r="D20" s="7"/>
      <c r="E20" s="7"/>
      <c r="F20" s="7"/>
      <c r="G20" s="7"/>
      <c r="H20" s="7"/>
    </row>
    <row r="21" spans="1:8" ht="14.25">
      <c r="A21" s="7"/>
      <c r="B21" s="7"/>
      <c r="C21" s="7"/>
      <c r="D21" s="7"/>
      <c r="E21" s="7"/>
      <c r="F21" s="7"/>
      <c r="G21" s="7"/>
      <c r="H21" s="7"/>
    </row>
    <row r="22" spans="1:8" ht="14.25">
      <c r="A22" s="7"/>
      <c r="B22" s="7"/>
      <c r="C22" s="7"/>
      <c r="D22" s="7"/>
      <c r="E22" s="7"/>
      <c r="F22" s="7"/>
      <c r="G22" s="7"/>
      <c r="H22" s="7"/>
    </row>
    <row r="23" spans="1:8" ht="14.25">
      <c r="A23" s="7"/>
      <c r="B23" s="7"/>
      <c r="C23" s="7"/>
      <c r="D23" s="7"/>
      <c r="E23" s="7"/>
      <c r="F23" s="7"/>
      <c r="G23" s="7"/>
      <c r="H23" s="7"/>
    </row>
    <row r="24" spans="1:8" ht="14.25">
      <c r="A24" s="7"/>
      <c r="B24" s="7"/>
      <c r="C24" s="7"/>
      <c r="D24" s="7"/>
      <c r="E24" s="7"/>
      <c r="F24" s="7"/>
      <c r="G24" s="7"/>
      <c r="H24" s="7"/>
    </row>
  </sheetData>
  <mergeCells count="16">
    <mergeCell ref="E2:E3"/>
    <mergeCell ref="C2:C3"/>
    <mergeCell ref="B2:B3"/>
    <mergeCell ref="A2:A3"/>
    <mergeCell ref="B4:B5"/>
    <mergeCell ref="C4:C5"/>
    <mergeCell ref="E4:E5"/>
    <mergeCell ref="A4:A5"/>
    <mergeCell ref="E6:E7"/>
    <mergeCell ref="E8:E9"/>
    <mergeCell ref="A6:A7"/>
    <mergeCell ref="A8:A9"/>
    <mergeCell ref="B6:B7"/>
    <mergeCell ref="B8:B9"/>
    <mergeCell ref="C6:C7"/>
    <mergeCell ref="C8:C9"/>
  </mergeCells>
  <phoneticPr fontId="5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24"/>
  <sheetViews>
    <sheetView workbookViewId="0"/>
  </sheetViews>
  <sheetFormatPr defaultRowHeight="12.75"/>
  <cols>
    <col min="1" max="1" width="14.46484375" customWidth="1"/>
    <col min="2" max="2" width="5.46484375" bestFit="1" customWidth="1"/>
    <col min="3" max="3" width="9.46484375" bestFit="1" customWidth="1"/>
    <col min="4" max="4" width="16.46484375" bestFit="1" customWidth="1"/>
    <col min="5" max="5" width="10.46484375" bestFit="1" customWidth="1"/>
    <col min="6" max="6" width="26.86328125" bestFit="1" customWidth="1"/>
    <col min="7" max="7" width="34.86328125" bestFit="1" customWidth="1"/>
    <col min="8" max="8" width="16.1328125" bestFit="1" customWidth="1"/>
  </cols>
  <sheetData>
    <row r="1" spans="1:8" ht="15" thickTop="1" thickBot="1">
      <c r="A1" s="10" t="s">
        <v>86</v>
      </c>
      <c r="B1" s="10" t="s">
        <v>85</v>
      </c>
      <c r="C1" s="10" t="s">
        <v>84</v>
      </c>
      <c r="D1" s="10" t="s">
        <v>83</v>
      </c>
      <c r="E1" s="10" t="s">
        <v>4</v>
      </c>
      <c r="F1" s="10" t="s">
        <v>14</v>
      </c>
      <c r="G1" s="10" t="s">
        <v>82</v>
      </c>
      <c r="H1" s="10" t="s">
        <v>81</v>
      </c>
    </row>
    <row r="2" spans="1:8" ht="14.65" thickTop="1">
      <c r="A2" s="636" t="e">
        <f>IF(#REF!="","",#REF!)</f>
        <v>#REF!</v>
      </c>
      <c r="B2" s="636" t="e">
        <f>IF(#REF!="","",#REF!&amp;"位")</f>
        <v>#REF!</v>
      </c>
      <c r="C2" s="636" t="e">
        <f>IF(#REF!="","",#REF!)</f>
        <v>#REF!</v>
      </c>
      <c r="D2" s="11" t="e">
        <f>IF(#REF!="","",#REF!)</f>
        <v>#REF!</v>
      </c>
      <c r="E2" s="634" t="e">
        <f>IF(#REF!="","",#REF!)</f>
        <v>#REF!</v>
      </c>
      <c r="F2" s="11" t="e">
        <f>IF(#REF!="","",#REF!)</f>
        <v>#REF!</v>
      </c>
      <c r="G2" s="11" t="e">
        <f>IF(#REF!="","",#REF!)</f>
        <v>#REF!</v>
      </c>
      <c r="H2" s="11" t="e">
        <f>IF(#REF!="","",#REF!)</f>
        <v>#REF!</v>
      </c>
    </row>
    <row r="3" spans="1:8" ht="14.65" thickBot="1">
      <c r="A3" s="637"/>
      <c r="B3" s="637"/>
      <c r="C3" s="637"/>
      <c r="D3" s="12" t="e">
        <f>IF(#REF!="","",#REF!)</f>
        <v>#REF!</v>
      </c>
      <c r="E3" s="635"/>
      <c r="F3" s="12" t="e">
        <f>IF(#REF!="","",#REF!)</f>
        <v>#REF!</v>
      </c>
      <c r="G3" s="12" t="e">
        <f>IF(#REF!="","",#REF!)</f>
        <v>#REF!</v>
      </c>
      <c r="H3" s="12" t="e">
        <f>IF(#REF!="","",#REF!)</f>
        <v>#REF!</v>
      </c>
    </row>
    <row r="4" spans="1:8" ht="14.65" thickTop="1">
      <c r="A4" s="636" t="e">
        <f>IF(#REF!="","",#REF!)</f>
        <v>#REF!</v>
      </c>
      <c r="B4" s="636" t="e">
        <f>IF(#REF!="","",#REF!&amp;"位")</f>
        <v>#REF!</v>
      </c>
      <c r="C4" s="636" t="e">
        <f>IF(#REF!="","",#REF!)</f>
        <v>#REF!</v>
      </c>
      <c r="D4" s="11" t="e">
        <f>IF(#REF!="","",#REF!)</f>
        <v>#REF!</v>
      </c>
      <c r="E4" s="634" t="e">
        <f>IF(#REF!="","",#REF!)</f>
        <v>#REF!</v>
      </c>
      <c r="F4" s="11" t="e">
        <f>IF(#REF!="","",#REF!)</f>
        <v>#REF!</v>
      </c>
      <c r="G4" s="11" t="e">
        <f>IF(#REF!="","",#REF!)</f>
        <v>#REF!</v>
      </c>
      <c r="H4" s="11" t="e">
        <f>IF(#REF!="","",#REF!)</f>
        <v>#REF!</v>
      </c>
    </row>
    <row r="5" spans="1:8" ht="14.65" thickBot="1">
      <c r="A5" s="637"/>
      <c r="B5" s="637"/>
      <c r="C5" s="637"/>
      <c r="D5" s="12" t="e">
        <f>IF(#REF!="","",#REF!)</f>
        <v>#REF!</v>
      </c>
      <c r="E5" s="635"/>
      <c r="F5" s="12" t="e">
        <f>IF(#REF!="","",#REF!)</f>
        <v>#REF!</v>
      </c>
      <c r="G5" s="12" t="e">
        <f>IF(#REF!="","",#REF!)</f>
        <v>#REF!</v>
      </c>
      <c r="H5" s="12" t="e">
        <f>IF(#REF!="","",#REF!)</f>
        <v>#REF!</v>
      </c>
    </row>
    <row r="6" spans="1:8" ht="14.65" thickTop="1">
      <c r="A6" s="636" t="e">
        <f>IF(#REF!="","",#REF!)</f>
        <v>#REF!</v>
      </c>
      <c r="B6" s="636" t="e">
        <f>IF(#REF!="","",#REF!&amp;"位")</f>
        <v>#REF!</v>
      </c>
      <c r="C6" s="636" t="e">
        <f>IF(#REF!="","",#REF!)</f>
        <v>#REF!</v>
      </c>
      <c r="D6" s="11" t="e">
        <f>IF(#REF!="","",#REF!)</f>
        <v>#REF!</v>
      </c>
      <c r="E6" s="634" t="e">
        <f>IF(#REF!="","",#REF!)</f>
        <v>#REF!</v>
      </c>
      <c r="F6" s="11" t="e">
        <f>IF(#REF!="","",#REF!)</f>
        <v>#REF!</v>
      </c>
      <c r="G6" s="11" t="e">
        <f>IF(#REF!="","",#REF!)</f>
        <v>#REF!</v>
      </c>
      <c r="H6" s="11" t="e">
        <f>IF(#REF!="","",#REF!)</f>
        <v>#REF!</v>
      </c>
    </row>
    <row r="7" spans="1:8" ht="14.65" thickBot="1">
      <c r="A7" s="637"/>
      <c r="B7" s="637"/>
      <c r="C7" s="637"/>
      <c r="D7" s="12" t="e">
        <f>IF(#REF!="","",#REF!)</f>
        <v>#REF!</v>
      </c>
      <c r="E7" s="635"/>
      <c r="F7" s="12" t="e">
        <f>IF(#REF!="","",#REF!)</f>
        <v>#REF!</v>
      </c>
      <c r="G7" s="12" t="e">
        <f>IF(#REF!="","",#REF!)</f>
        <v>#REF!</v>
      </c>
      <c r="H7" s="12" t="e">
        <f>IF(#REF!="","",#REF!)</f>
        <v>#REF!</v>
      </c>
    </row>
    <row r="8" spans="1:8" ht="14.65" thickTop="1">
      <c r="A8" s="636" t="e">
        <f>IF(#REF!="","",#REF!)</f>
        <v>#REF!</v>
      </c>
      <c r="B8" s="636" t="e">
        <f>IF(#REF!="","",#REF!&amp;"位")</f>
        <v>#REF!</v>
      </c>
      <c r="C8" s="636" t="e">
        <f>IF(#REF!="","",#REF!)</f>
        <v>#REF!</v>
      </c>
      <c r="D8" s="11" t="e">
        <f>IF(#REF!="","",#REF!)</f>
        <v>#REF!</v>
      </c>
      <c r="E8" s="634" t="e">
        <f>IF(#REF!="","",#REF!)</f>
        <v>#REF!</v>
      </c>
      <c r="F8" s="11" t="e">
        <f>IF(#REF!="","",#REF!)</f>
        <v>#REF!</v>
      </c>
      <c r="G8" s="11" t="e">
        <f>IF(#REF!="","",#REF!)</f>
        <v>#REF!</v>
      </c>
      <c r="H8" s="11" t="e">
        <f>IF(#REF!="","",#REF!)</f>
        <v>#REF!</v>
      </c>
    </row>
    <row r="9" spans="1:8" ht="14.65" thickBot="1">
      <c r="A9" s="637"/>
      <c r="B9" s="637"/>
      <c r="C9" s="637"/>
      <c r="D9" s="12" t="e">
        <f>IF(#REF!="","",#REF!)</f>
        <v>#REF!</v>
      </c>
      <c r="E9" s="635"/>
      <c r="F9" s="12" t="e">
        <f>IF(#REF!="","",#REF!)</f>
        <v>#REF!</v>
      </c>
      <c r="G9" s="12" t="e">
        <f>IF(#REF!="","",#REF!)</f>
        <v>#REF!</v>
      </c>
      <c r="H9" s="12" t="e">
        <f>IF(#REF!="","",#REF!)</f>
        <v>#REF!</v>
      </c>
    </row>
    <row r="10" spans="1:8" ht="14.65" thickTop="1">
      <c r="A10" s="7"/>
      <c r="B10" s="7"/>
      <c r="C10" s="7"/>
      <c r="D10" s="7"/>
      <c r="E10" s="7"/>
      <c r="F10" s="7"/>
      <c r="G10" s="7"/>
      <c r="H10" s="7"/>
    </row>
    <row r="11" spans="1:8" ht="14.25">
      <c r="A11" s="7"/>
      <c r="B11" s="7"/>
      <c r="C11" s="7"/>
      <c r="D11" s="7"/>
      <c r="E11" s="7"/>
      <c r="F11" s="7"/>
      <c r="G11" s="7"/>
      <c r="H11" s="7"/>
    </row>
    <row r="12" spans="1:8" ht="14.25">
      <c r="A12" s="7"/>
      <c r="B12" s="7"/>
      <c r="C12" s="7"/>
      <c r="D12" s="7"/>
      <c r="E12" s="7"/>
      <c r="F12" s="7"/>
      <c r="G12" s="7"/>
      <c r="H12" s="7"/>
    </row>
    <row r="13" spans="1:8" ht="14.25">
      <c r="A13" s="7"/>
      <c r="B13" s="7"/>
      <c r="C13" s="7"/>
      <c r="D13" s="7"/>
      <c r="E13" s="7"/>
      <c r="F13" s="7"/>
      <c r="G13" s="7"/>
      <c r="H13" s="7"/>
    </row>
    <row r="14" spans="1:8" ht="14.25">
      <c r="A14" s="7"/>
      <c r="B14" s="7"/>
      <c r="C14" s="7"/>
      <c r="D14" s="7"/>
      <c r="E14" s="7"/>
      <c r="F14" s="7"/>
      <c r="G14" s="7"/>
      <c r="H14" s="7"/>
    </row>
    <row r="15" spans="1:8" ht="14.25">
      <c r="A15" s="7"/>
      <c r="B15" s="7"/>
      <c r="C15" s="7"/>
      <c r="D15" s="7"/>
      <c r="E15" s="7"/>
      <c r="F15" s="7"/>
      <c r="G15" s="7"/>
      <c r="H15" s="7"/>
    </row>
    <row r="16" spans="1:8" ht="14.25">
      <c r="A16" s="7"/>
      <c r="B16" s="7"/>
      <c r="C16" s="7"/>
      <c r="D16" s="7"/>
      <c r="E16" s="7"/>
      <c r="F16" s="7"/>
      <c r="G16" s="7"/>
      <c r="H16" s="7"/>
    </row>
    <row r="17" spans="1:8" ht="14.25">
      <c r="A17" s="7"/>
      <c r="B17" s="7"/>
      <c r="C17" s="7"/>
      <c r="D17" s="7"/>
      <c r="E17" s="7"/>
      <c r="F17" s="7"/>
      <c r="G17" s="7"/>
      <c r="H17" s="7"/>
    </row>
    <row r="18" spans="1:8" ht="14.25">
      <c r="A18" s="7"/>
      <c r="B18" s="7"/>
      <c r="C18" s="7"/>
      <c r="D18" s="7"/>
      <c r="E18" s="7"/>
      <c r="F18" s="7"/>
      <c r="G18" s="7"/>
      <c r="H18" s="7"/>
    </row>
    <row r="19" spans="1:8" ht="14.25">
      <c r="A19" s="7"/>
      <c r="B19" s="7"/>
      <c r="C19" s="7"/>
      <c r="D19" s="7"/>
      <c r="E19" s="7"/>
      <c r="F19" s="7"/>
      <c r="G19" s="7"/>
      <c r="H19" s="7"/>
    </row>
    <row r="20" spans="1:8" ht="14.25">
      <c r="A20" s="7"/>
      <c r="B20" s="7"/>
      <c r="C20" s="7"/>
      <c r="D20" s="7"/>
      <c r="E20" s="7"/>
      <c r="F20" s="7"/>
      <c r="G20" s="7"/>
      <c r="H20" s="7"/>
    </row>
    <row r="21" spans="1:8" ht="14.25">
      <c r="A21" s="7"/>
      <c r="B21" s="7"/>
      <c r="C21" s="7"/>
      <c r="D21" s="7"/>
      <c r="E21" s="7"/>
      <c r="F21" s="7"/>
      <c r="G21" s="7"/>
      <c r="H21" s="7"/>
    </row>
    <row r="22" spans="1:8" ht="14.25">
      <c r="A22" s="7"/>
      <c r="B22" s="7"/>
      <c r="C22" s="7"/>
      <c r="D22" s="7"/>
      <c r="E22" s="7"/>
      <c r="F22" s="7"/>
      <c r="G22" s="7"/>
      <c r="H22" s="7"/>
    </row>
    <row r="23" spans="1:8" ht="14.25">
      <c r="A23" s="7"/>
      <c r="B23" s="7"/>
      <c r="C23" s="7"/>
      <c r="D23" s="7"/>
      <c r="E23" s="7"/>
      <c r="F23" s="7"/>
      <c r="G23" s="7"/>
      <c r="H23" s="7"/>
    </row>
    <row r="24" spans="1:8" ht="14.25">
      <c r="A24" s="7"/>
      <c r="B24" s="7"/>
      <c r="C24" s="7"/>
      <c r="D24" s="7"/>
      <c r="E24" s="7"/>
      <c r="F24" s="7"/>
      <c r="G24" s="7"/>
      <c r="H24" s="7"/>
    </row>
  </sheetData>
  <mergeCells count="16">
    <mergeCell ref="A6:A7"/>
    <mergeCell ref="B6:B7"/>
    <mergeCell ref="C6:C7"/>
    <mergeCell ref="E6:E7"/>
    <mergeCell ref="A8:A9"/>
    <mergeCell ref="B8:B9"/>
    <mergeCell ref="C8:C9"/>
    <mergeCell ref="E8:E9"/>
    <mergeCell ref="A2:A3"/>
    <mergeCell ref="B2:B3"/>
    <mergeCell ref="C2:C3"/>
    <mergeCell ref="E2:E3"/>
    <mergeCell ref="A4:A5"/>
    <mergeCell ref="B4:B5"/>
    <mergeCell ref="C4:C5"/>
    <mergeCell ref="E4:E5"/>
  </mergeCells>
  <phoneticPr fontId="5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26"/>
  <sheetViews>
    <sheetView workbookViewId="0"/>
  </sheetViews>
  <sheetFormatPr defaultRowHeight="12.75"/>
  <cols>
    <col min="1" max="1" width="14.46484375" customWidth="1"/>
    <col min="2" max="2" width="5.46484375" bestFit="1" customWidth="1"/>
    <col min="3" max="3" width="12" customWidth="1"/>
    <col min="4" max="4" width="31.3984375" customWidth="1"/>
    <col min="5" max="5" width="6.86328125" customWidth="1"/>
    <col min="6" max="6" width="26.86328125" bestFit="1" customWidth="1"/>
    <col min="7" max="8" width="26" customWidth="1"/>
  </cols>
  <sheetData>
    <row r="1" spans="1:8" ht="15" thickTop="1" thickBot="1">
      <c r="A1" s="10" t="s">
        <v>86</v>
      </c>
      <c r="B1" s="10" t="s">
        <v>85</v>
      </c>
      <c r="C1" s="10" t="s">
        <v>84</v>
      </c>
      <c r="D1" s="10" t="s">
        <v>83</v>
      </c>
      <c r="E1" s="10" t="s">
        <v>4</v>
      </c>
      <c r="F1" s="10" t="s">
        <v>14</v>
      </c>
      <c r="G1" s="10" t="s">
        <v>82</v>
      </c>
      <c r="H1" s="10" t="s">
        <v>81</v>
      </c>
    </row>
    <row r="2" spans="1:8" ht="14.65" thickTop="1">
      <c r="A2" s="634" t="str">
        <f>IF('２．個人申込書'!$N$41="","",'２．個人申込書'!#REF!)</f>
        <v/>
      </c>
      <c r="B2" s="634" t="str">
        <f>IF('２．個人申込書'!$N$41="","",'２．個人申込書'!N41&amp;"位")</f>
        <v/>
      </c>
      <c r="C2" s="634" t="str">
        <f>IF('２．個人申込書'!$N$41="","",'２．個人申込書'!#REF!)</f>
        <v/>
      </c>
      <c r="D2" s="11" t="str">
        <f>IF('２．個人申込書'!$N$41="","",'２．個人申込書'!B41)</f>
        <v/>
      </c>
      <c r="E2" s="634" t="str">
        <f>IF('２．個人申込書'!$N$41="","",'２．個人申込書'!G41)</f>
        <v/>
      </c>
      <c r="F2" s="641" t="str">
        <f>IF('２．個人申込書'!$N$41="","",'２．個人申込書'!$D$6)</f>
        <v/>
      </c>
      <c r="G2" s="641" t="str">
        <f>IF('２．個人申込書'!$N$41="","",'２．個人申込書'!$D$16)</f>
        <v/>
      </c>
      <c r="H2" s="641" t="str">
        <f>IF('２．個人申込書'!$N$41="","",'２．個人申込書'!$D$23)</f>
        <v/>
      </c>
    </row>
    <row r="3" spans="1:8" ht="14.25">
      <c r="A3" s="638"/>
      <c r="B3" s="638"/>
      <c r="C3" s="638"/>
      <c r="D3" s="13" t="str">
        <f>IF('２．個人申込書'!$N$41="","",'２．個人申込書'!B42)</f>
        <v/>
      </c>
      <c r="E3" s="638"/>
      <c r="F3" s="642"/>
      <c r="G3" s="642"/>
      <c r="H3" s="642"/>
    </row>
    <row r="4" spans="1:8" ht="14.25">
      <c r="A4" s="638"/>
      <c r="B4" s="638"/>
      <c r="C4" s="638"/>
      <c r="D4" s="13" t="str">
        <f>IF('２．個人申込書'!$N$41="","",'２．個人申込書'!H41)</f>
        <v/>
      </c>
      <c r="E4" s="638" t="str">
        <f>IF('２．個人申込書'!$N$41="","",'２．個人申込書'!M41)</f>
        <v/>
      </c>
      <c r="F4" s="639" t="str">
        <f>IF('２．個人申込書'!$N$41="","",'２．個人申込書'!$D$7)</f>
        <v/>
      </c>
      <c r="G4" s="639" t="str">
        <f>IF('２．個人申込書'!$N$41="","",'２．個人申込書'!$D$17)</f>
        <v/>
      </c>
      <c r="H4" s="639" t="str">
        <f>IF('２．個人申込書'!$N$41="","",'２．個人申込書'!$D$24)</f>
        <v/>
      </c>
    </row>
    <row r="5" spans="1:8" ht="14.65" thickBot="1">
      <c r="A5" s="635"/>
      <c r="B5" s="635"/>
      <c r="C5" s="635"/>
      <c r="D5" s="12" t="str">
        <f>IF('２．個人申込書'!$N$41="","",'２．個人申込書'!H42)</f>
        <v/>
      </c>
      <c r="E5" s="635"/>
      <c r="F5" s="640"/>
      <c r="G5" s="640"/>
      <c r="H5" s="640"/>
    </row>
    <row r="6" spans="1:8" ht="14.65" thickTop="1">
      <c r="A6" s="634" t="str">
        <f>IF('２．個人申込書'!$N$44="","",'２．個人申込書'!#REF!)</f>
        <v/>
      </c>
      <c r="B6" s="634" t="str">
        <f>IF('２．個人申込書'!$N$44="","",'２．個人申込書'!N44&amp;"位")</f>
        <v/>
      </c>
      <c r="C6" s="634" t="str">
        <f>IF('２．個人申込書'!$N$44="","",'２．個人申込書'!#REF!)</f>
        <v/>
      </c>
      <c r="D6" s="11" t="str">
        <f>IF('２．個人申込書'!$N$44="","",'２．個人申込書'!B44)</f>
        <v/>
      </c>
      <c r="E6" s="634" t="str">
        <f>IF('２．個人申込書'!$N$44="","",'２．個人申込書'!G44)</f>
        <v/>
      </c>
      <c r="F6" s="641" t="str">
        <f>IF('２．個人申込書'!$N$44="","",'２．個人申込書'!$D$6)</f>
        <v/>
      </c>
      <c r="G6" s="641" t="str">
        <f>IF('２．個人申込書'!$N$44="","",'２．個人申込書'!$D$16)</f>
        <v/>
      </c>
      <c r="H6" s="641" t="str">
        <f>IF('２．個人申込書'!$N$44="","",'２．個人申込書'!$D$23)</f>
        <v/>
      </c>
    </row>
    <row r="7" spans="1:8" ht="14.25">
      <c r="A7" s="638"/>
      <c r="B7" s="638"/>
      <c r="C7" s="638"/>
      <c r="D7" s="13" t="str">
        <f>IF('２．個人申込書'!$N$44="","",'２．個人申込書'!B45)</f>
        <v/>
      </c>
      <c r="E7" s="638"/>
      <c r="F7" s="642"/>
      <c r="G7" s="642"/>
      <c r="H7" s="642"/>
    </row>
    <row r="8" spans="1:8" ht="14.25">
      <c r="A8" s="638"/>
      <c r="B8" s="638"/>
      <c r="C8" s="638"/>
      <c r="D8" s="13" t="str">
        <f>IF('２．個人申込書'!$N$44="","",'２．個人申込書'!H44)</f>
        <v/>
      </c>
      <c r="E8" s="638" t="str">
        <f>IF('２．個人申込書'!$N$44="","",'２．個人申込書'!M44)</f>
        <v/>
      </c>
      <c r="F8" s="639" t="str">
        <f>IF('２．個人申込書'!$N$44="","",'２．個人申込書'!$D$7)</f>
        <v/>
      </c>
      <c r="G8" s="639" t="str">
        <f>IF('２．個人申込書'!$N$44="","",'２．個人申込書'!$D$17)</f>
        <v/>
      </c>
      <c r="H8" s="639" t="str">
        <f>IF('２．個人申込書'!$N$44="","",'２．個人申込書'!$D$24)</f>
        <v/>
      </c>
    </row>
    <row r="9" spans="1:8" ht="14.65" thickBot="1">
      <c r="A9" s="635"/>
      <c r="B9" s="635"/>
      <c r="C9" s="635"/>
      <c r="D9" s="12" t="str">
        <f>IF('２．個人申込書'!$N$44="","",'２．個人申込書'!H45)</f>
        <v/>
      </c>
      <c r="E9" s="635"/>
      <c r="F9" s="640"/>
      <c r="G9" s="640"/>
      <c r="H9" s="640"/>
    </row>
    <row r="10" spans="1:8" ht="14.65" thickTop="1">
      <c r="A10" s="634" t="str">
        <f>IF('２．個人申込書'!$N$47="","",'２．個人申込書'!#REF!)</f>
        <v/>
      </c>
      <c r="B10" s="634" t="str">
        <f>IF('２．個人申込書'!$N$47="","",'２．個人申込書'!N47&amp;"位")</f>
        <v/>
      </c>
      <c r="C10" s="634" t="str">
        <f>IF('２．個人申込書'!$N$47="","",'２．個人申込書'!#REF!)</f>
        <v/>
      </c>
      <c r="D10" s="11" t="str">
        <f>IF('２．個人申込書'!$N$47="","",'２．個人申込書'!B47)</f>
        <v/>
      </c>
      <c r="E10" s="634" t="str">
        <f>IF('２．個人申込書'!$N$47="","",'２．個人申込書'!G47)</f>
        <v/>
      </c>
      <c r="F10" s="641" t="str">
        <f>IF('２．個人申込書'!$N$47="","",'２．個人申込書'!$D$6)</f>
        <v/>
      </c>
      <c r="G10" s="641" t="str">
        <f>IF('２．個人申込書'!$N$47="","",'２．個人申込書'!$D$16)</f>
        <v/>
      </c>
      <c r="H10" s="641" t="str">
        <f>IF('２．個人申込書'!$N$47="","",'２．個人申込書'!$D$23)</f>
        <v/>
      </c>
    </row>
    <row r="11" spans="1:8" ht="14.25">
      <c r="A11" s="638"/>
      <c r="B11" s="638"/>
      <c r="C11" s="638"/>
      <c r="D11" s="13" t="str">
        <f>IF('２．個人申込書'!$N$47="","",'２．個人申込書'!B48)</f>
        <v/>
      </c>
      <c r="E11" s="638"/>
      <c r="F11" s="642"/>
      <c r="G11" s="642"/>
      <c r="H11" s="642"/>
    </row>
    <row r="12" spans="1:8" ht="14.25">
      <c r="A12" s="638"/>
      <c r="B12" s="638"/>
      <c r="C12" s="638"/>
      <c r="D12" s="13" t="str">
        <f>IF('２．個人申込書'!$N$47="","",'２．個人申込書'!H47)</f>
        <v/>
      </c>
      <c r="E12" s="638" t="str">
        <f>IF('２．個人申込書'!$N$47="","",'２．個人申込書'!M47)</f>
        <v/>
      </c>
      <c r="F12" s="639" t="str">
        <f>IF('２．個人申込書'!$N$47="","",'２．個人申込書'!$D$7)</f>
        <v/>
      </c>
      <c r="G12" s="639" t="str">
        <f>IF('２．個人申込書'!$N$47="","",'２．個人申込書'!$D$17)</f>
        <v/>
      </c>
      <c r="H12" s="639" t="str">
        <f>IF('２．個人申込書'!$N$47="","",'２．個人申込書'!$D$24)</f>
        <v/>
      </c>
    </row>
    <row r="13" spans="1:8" ht="14.65" thickBot="1">
      <c r="A13" s="635"/>
      <c r="B13" s="635"/>
      <c r="C13" s="635"/>
      <c r="D13" s="12" t="str">
        <f>IF('２．個人申込書'!$N$47="","",'２．個人申込書'!H48)</f>
        <v/>
      </c>
      <c r="E13" s="635"/>
      <c r="F13" s="640"/>
      <c r="G13" s="640"/>
      <c r="H13" s="640"/>
    </row>
    <row r="14" spans="1:8" ht="14.65" thickTop="1">
      <c r="A14" s="634" t="str">
        <f>IF('２．個人申込書'!$N$50="","",'２．個人申込書'!#REF!)</f>
        <v/>
      </c>
      <c r="B14" s="634" t="str">
        <f>IF('２．個人申込書'!$N$50="","",'２．個人申込書'!N50&amp;"位")</f>
        <v/>
      </c>
      <c r="C14" s="634" t="str">
        <f>IF('２．個人申込書'!$N$50="","",'２．個人申込書'!#REF!)</f>
        <v/>
      </c>
      <c r="D14" s="11" t="str">
        <f>IF('２．個人申込書'!$N$50="","",'２．個人申込書'!B50)</f>
        <v/>
      </c>
      <c r="E14" s="634" t="str">
        <f>IF('２．個人申込書'!$N$50="","",'２．個人申込書'!G50)</f>
        <v/>
      </c>
      <c r="F14" s="641" t="str">
        <f>IF('２．個人申込書'!$N$50="","",'２．個人申込書'!$D$6)</f>
        <v/>
      </c>
      <c r="G14" s="641" t="str">
        <f>IF('２．個人申込書'!$N$50="","",'２．個人申込書'!$D$16)</f>
        <v/>
      </c>
      <c r="H14" s="641" t="str">
        <f>IF('２．個人申込書'!$N$50="","",'２．個人申込書'!$D$23)</f>
        <v/>
      </c>
    </row>
    <row r="15" spans="1:8" ht="14.25">
      <c r="A15" s="638"/>
      <c r="B15" s="638"/>
      <c r="C15" s="638"/>
      <c r="D15" s="13" t="str">
        <f>IF('２．個人申込書'!$N$50="","",'２．個人申込書'!B51)</f>
        <v/>
      </c>
      <c r="E15" s="638"/>
      <c r="F15" s="642"/>
      <c r="G15" s="642"/>
      <c r="H15" s="642"/>
    </row>
    <row r="16" spans="1:8" ht="14.25">
      <c r="A16" s="638"/>
      <c r="B16" s="638"/>
      <c r="C16" s="638"/>
      <c r="D16" s="13" t="str">
        <f>IF('２．個人申込書'!$N$50="","",'２．個人申込書'!H50)</f>
        <v/>
      </c>
      <c r="E16" s="638" t="str">
        <f>IF('２．個人申込書'!$N$50="","",'２．個人申込書'!M50)</f>
        <v/>
      </c>
      <c r="F16" s="639" t="str">
        <f>IF('２．個人申込書'!$N$50="","",'２．個人申込書'!$D$7)</f>
        <v/>
      </c>
      <c r="G16" s="639" t="str">
        <f>IF('２．個人申込書'!$N$50="","",'２．個人申込書'!$D$17)</f>
        <v/>
      </c>
      <c r="H16" s="639" t="str">
        <f>IF('２．個人申込書'!$N$50="","",'２．個人申込書'!$D$24)</f>
        <v/>
      </c>
    </row>
    <row r="17" spans="1:8" ht="14.65" thickBot="1">
      <c r="A17" s="635"/>
      <c r="B17" s="635"/>
      <c r="C17" s="635"/>
      <c r="D17" s="12" t="str">
        <f>IF('２．個人申込書'!$N$50="","",'２．個人申込書'!H51)</f>
        <v/>
      </c>
      <c r="E17" s="635"/>
      <c r="F17" s="640"/>
      <c r="G17" s="640"/>
      <c r="H17" s="640"/>
    </row>
    <row r="18" spans="1:8" ht="14.65" thickTop="1">
      <c r="A18" s="7"/>
      <c r="B18" s="7"/>
      <c r="C18" s="7"/>
      <c r="D18" s="7"/>
      <c r="E18" s="7"/>
      <c r="F18" s="7"/>
      <c r="G18" s="7"/>
      <c r="H18" s="7"/>
    </row>
    <row r="19" spans="1:8" ht="14.25">
      <c r="A19" s="7"/>
      <c r="B19" s="7"/>
      <c r="C19" s="7"/>
      <c r="D19" s="7"/>
      <c r="E19" s="7"/>
      <c r="F19" s="7"/>
      <c r="G19" s="7"/>
      <c r="H19" s="7"/>
    </row>
    <row r="20" spans="1:8" ht="14.25">
      <c r="A20" s="7"/>
      <c r="B20" s="7"/>
      <c r="C20" s="7"/>
      <c r="D20" s="7"/>
      <c r="E20" s="7"/>
      <c r="F20" s="7"/>
      <c r="G20" s="7"/>
      <c r="H20" s="7"/>
    </row>
    <row r="21" spans="1:8" ht="14.25">
      <c r="A21" s="7"/>
      <c r="B21" s="7"/>
      <c r="C21" s="7"/>
      <c r="D21" s="7"/>
      <c r="E21" s="7"/>
      <c r="F21" s="7"/>
      <c r="G21" s="7"/>
      <c r="H21" s="7"/>
    </row>
    <row r="22" spans="1:8" ht="14.25">
      <c r="A22" s="7"/>
      <c r="B22" s="7"/>
      <c r="C22" s="7"/>
      <c r="D22" s="7"/>
      <c r="E22" s="7"/>
      <c r="F22" s="7"/>
      <c r="G22" s="7"/>
      <c r="H22" s="7"/>
    </row>
    <row r="23" spans="1:8" ht="14.25">
      <c r="A23" s="7"/>
      <c r="B23" s="7"/>
      <c r="C23" s="7"/>
      <c r="D23" s="7"/>
      <c r="E23" s="7"/>
      <c r="F23" s="7"/>
      <c r="G23" s="7"/>
      <c r="H23" s="7"/>
    </row>
    <row r="24" spans="1:8" ht="14.25">
      <c r="A24" s="7"/>
      <c r="B24" s="7"/>
      <c r="C24" s="7"/>
      <c r="D24" s="7"/>
      <c r="E24" s="7"/>
      <c r="F24" s="7"/>
      <c r="G24" s="7"/>
      <c r="H24" s="7"/>
    </row>
    <row r="25" spans="1:8" ht="14.25">
      <c r="A25" s="7"/>
      <c r="B25" s="7"/>
      <c r="C25" s="7"/>
      <c r="D25" s="7"/>
      <c r="E25" s="7"/>
      <c r="F25" s="7"/>
      <c r="G25" s="7"/>
      <c r="H25" s="7"/>
    </row>
    <row r="26" spans="1:8" ht="14.25">
      <c r="A26" s="7"/>
      <c r="B26" s="7"/>
      <c r="C26" s="7"/>
      <c r="D26" s="7"/>
      <c r="E26" s="7"/>
      <c r="F26" s="7"/>
      <c r="G26" s="7"/>
      <c r="H26" s="7"/>
    </row>
  </sheetData>
  <mergeCells count="44">
    <mergeCell ref="G16:G17"/>
    <mergeCell ref="H16:H17"/>
    <mergeCell ref="H12:H13"/>
    <mergeCell ref="A14:A17"/>
    <mergeCell ref="B14:B17"/>
    <mergeCell ref="C14:C17"/>
    <mergeCell ref="E14:E15"/>
    <mergeCell ref="F14:F15"/>
    <mergeCell ref="G14:G15"/>
    <mergeCell ref="H14:H15"/>
    <mergeCell ref="E16:E17"/>
    <mergeCell ref="F16:F17"/>
    <mergeCell ref="A10:A13"/>
    <mergeCell ref="B10:B13"/>
    <mergeCell ref="C10:C13"/>
    <mergeCell ref="H10:H11"/>
    <mergeCell ref="E12:E13"/>
    <mergeCell ref="F12:F13"/>
    <mergeCell ref="G12:G13"/>
    <mergeCell ref="E8:E9"/>
    <mergeCell ref="E10:E11"/>
    <mergeCell ref="F10:F11"/>
    <mergeCell ref="G10:G11"/>
    <mergeCell ref="F4:F5"/>
    <mergeCell ref="G4:G5"/>
    <mergeCell ref="G2:G3"/>
    <mergeCell ref="F2:F3"/>
    <mergeCell ref="H8:H9"/>
    <mergeCell ref="E2:E3"/>
    <mergeCell ref="E6:E7"/>
    <mergeCell ref="A2:A5"/>
    <mergeCell ref="B2:B5"/>
    <mergeCell ref="H4:H5"/>
    <mergeCell ref="H2:H3"/>
    <mergeCell ref="A6:A9"/>
    <mergeCell ref="B6:B9"/>
    <mergeCell ref="C6:C9"/>
    <mergeCell ref="F6:F7"/>
    <mergeCell ref="G6:G7"/>
    <mergeCell ref="H6:H7"/>
    <mergeCell ref="F8:F9"/>
    <mergeCell ref="G8:G9"/>
    <mergeCell ref="C2:C5"/>
    <mergeCell ref="E4:E5"/>
  </mergeCells>
  <phoneticPr fontId="5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26"/>
  <sheetViews>
    <sheetView workbookViewId="0"/>
  </sheetViews>
  <sheetFormatPr defaultRowHeight="12.75"/>
  <cols>
    <col min="1" max="1" width="14.46484375" customWidth="1"/>
    <col min="2" max="2" width="5.46484375" bestFit="1" customWidth="1"/>
    <col min="3" max="3" width="12" customWidth="1"/>
    <col min="4" max="4" width="31.3984375" customWidth="1"/>
    <col min="5" max="5" width="6.86328125" customWidth="1"/>
    <col min="6" max="6" width="26.86328125" bestFit="1" customWidth="1"/>
    <col min="7" max="8" width="26" customWidth="1"/>
  </cols>
  <sheetData>
    <row r="1" spans="1:8" ht="15" thickTop="1" thickBot="1">
      <c r="A1" s="10" t="s">
        <v>86</v>
      </c>
      <c r="B1" s="10" t="s">
        <v>85</v>
      </c>
      <c r="C1" s="10" t="s">
        <v>84</v>
      </c>
      <c r="D1" s="10" t="s">
        <v>83</v>
      </c>
      <c r="E1" s="10" t="s">
        <v>4</v>
      </c>
      <c r="F1" s="10" t="s">
        <v>14</v>
      </c>
      <c r="G1" s="10" t="s">
        <v>82</v>
      </c>
      <c r="H1" s="10" t="s">
        <v>81</v>
      </c>
    </row>
    <row r="2" spans="1:8" ht="14.65" thickTop="1">
      <c r="A2" s="634" t="e">
        <f>IF(#REF!="","",#REF!)</f>
        <v>#REF!</v>
      </c>
      <c r="B2" s="634" t="e">
        <f>IF(#REF!="","",#REF!&amp;"位")</f>
        <v>#REF!</v>
      </c>
      <c r="C2" s="634" t="e">
        <f>IF(#REF!="","",#REF!)</f>
        <v>#REF!</v>
      </c>
      <c r="D2" s="11" t="e">
        <f>IF(#REF!="","",#REF!)</f>
        <v>#REF!</v>
      </c>
      <c r="E2" s="634" t="e">
        <f>IF(#REF!="","",#REF!)</f>
        <v>#REF!</v>
      </c>
      <c r="F2" s="641" t="e">
        <f>IF(#REF!="","",#REF!)</f>
        <v>#REF!</v>
      </c>
      <c r="G2" s="641" t="e">
        <f>IF(#REF!="","",#REF!)</f>
        <v>#REF!</v>
      </c>
      <c r="H2" s="641" t="e">
        <f>IF(#REF!="","",#REF!)</f>
        <v>#REF!</v>
      </c>
    </row>
    <row r="3" spans="1:8" ht="14.25">
      <c r="A3" s="638"/>
      <c r="B3" s="638"/>
      <c r="C3" s="638"/>
      <c r="D3" s="13" t="e">
        <f>IF(#REF!="","",#REF!)</f>
        <v>#REF!</v>
      </c>
      <c r="E3" s="638"/>
      <c r="F3" s="642"/>
      <c r="G3" s="642"/>
      <c r="H3" s="642"/>
    </row>
    <row r="4" spans="1:8" ht="14.25">
      <c r="A4" s="638"/>
      <c r="B4" s="638"/>
      <c r="C4" s="638"/>
      <c r="D4" s="13" t="e">
        <f>IF(#REF!="","",#REF!)</f>
        <v>#REF!</v>
      </c>
      <c r="E4" s="638" t="e">
        <f>IF(#REF!="","",#REF!)</f>
        <v>#REF!</v>
      </c>
      <c r="F4" s="639" t="e">
        <f>IF(#REF!="","",#REF!)</f>
        <v>#REF!</v>
      </c>
      <c r="G4" s="639" t="e">
        <f>IF(#REF!="","",#REF!)</f>
        <v>#REF!</v>
      </c>
      <c r="H4" s="639" t="e">
        <f>IF(#REF!="","",#REF!)</f>
        <v>#REF!</v>
      </c>
    </row>
    <row r="5" spans="1:8" ht="14.65" thickBot="1">
      <c r="A5" s="635"/>
      <c r="B5" s="635"/>
      <c r="C5" s="635"/>
      <c r="D5" s="12" t="e">
        <f>IF(#REF!="","",#REF!)</f>
        <v>#REF!</v>
      </c>
      <c r="E5" s="635"/>
      <c r="F5" s="640"/>
      <c r="G5" s="640"/>
      <c r="H5" s="640"/>
    </row>
    <row r="6" spans="1:8" ht="14.65" thickTop="1">
      <c r="A6" s="634" t="e">
        <f>IF(#REF!="","",#REF!)</f>
        <v>#REF!</v>
      </c>
      <c r="B6" s="634" t="e">
        <f>IF(#REF!="","",#REF!&amp;"位")</f>
        <v>#REF!</v>
      </c>
      <c r="C6" s="634" t="e">
        <f>IF(#REF!="","",#REF!)</f>
        <v>#REF!</v>
      </c>
      <c r="D6" s="11" t="e">
        <f>IF(#REF!="","",#REF!)</f>
        <v>#REF!</v>
      </c>
      <c r="E6" s="634" t="e">
        <f>IF(#REF!="","",#REF!)</f>
        <v>#REF!</v>
      </c>
      <c r="F6" s="641" t="e">
        <f>IF(#REF!="","",#REF!)</f>
        <v>#REF!</v>
      </c>
      <c r="G6" s="641" t="e">
        <f>IF(#REF!="","",#REF!)</f>
        <v>#REF!</v>
      </c>
      <c r="H6" s="641" t="e">
        <f>IF(#REF!="","",#REF!)</f>
        <v>#REF!</v>
      </c>
    </row>
    <row r="7" spans="1:8" ht="14.25">
      <c r="A7" s="638"/>
      <c r="B7" s="638"/>
      <c r="C7" s="638"/>
      <c r="D7" s="13" t="e">
        <f>IF(#REF!="","",#REF!)</f>
        <v>#REF!</v>
      </c>
      <c r="E7" s="638"/>
      <c r="F7" s="642"/>
      <c r="G7" s="642"/>
      <c r="H7" s="642"/>
    </row>
    <row r="8" spans="1:8" ht="14.25">
      <c r="A8" s="638"/>
      <c r="B8" s="638"/>
      <c r="C8" s="638"/>
      <c r="D8" s="13" t="e">
        <f>IF(#REF!="","",#REF!)</f>
        <v>#REF!</v>
      </c>
      <c r="E8" s="638" t="e">
        <f>IF(#REF!="","",#REF!)</f>
        <v>#REF!</v>
      </c>
      <c r="F8" s="639" t="e">
        <f>IF(#REF!="","",#REF!)</f>
        <v>#REF!</v>
      </c>
      <c r="G8" s="639" t="e">
        <f>IF(#REF!="","",#REF!)</f>
        <v>#REF!</v>
      </c>
      <c r="H8" s="639" t="e">
        <f>IF(#REF!="","",#REF!)</f>
        <v>#REF!</v>
      </c>
    </row>
    <row r="9" spans="1:8" ht="14.65" thickBot="1">
      <c r="A9" s="635"/>
      <c r="B9" s="635"/>
      <c r="C9" s="635"/>
      <c r="D9" s="12" t="e">
        <f>IF(#REF!="","",#REF!)</f>
        <v>#REF!</v>
      </c>
      <c r="E9" s="635"/>
      <c r="F9" s="640"/>
      <c r="G9" s="640"/>
      <c r="H9" s="640"/>
    </row>
    <row r="10" spans="1:8" ht="14.65" thickTop="1">
      <c r="A10" s="634" t="e">
        <f>IF(#REF!="","",#REF!)</f>
        <v>#REF!</v>
      </c>
      <c r="B10" s="634" t="e">
        <f>IF(#REF!="","",#REF!&amp;"位")</f>
        <v>#REF!</v>
      </c>
      <c r="C10" s="634" t="e">
        <f>IF(#REF!="","",#REF!)</f>
        <v>#REF!</v>
      </c>
      <c r="D10" s="11" t="e">
        <f>IF(#REF!="","",#REF!)</f>
        <v>#REF!</v>
      </c>
      <c r="E10" s="634" t="e">
        <f>IF(#REF!="","",#REF!)</f>
        <v>#REF!</v>
      </c>
      <c r="F10" s="641" t="e">
        <f>IF(#REF!="","",#REF!)</f>
        <v>#REF!</v>
      </c>
      <c r="G10" s="641" t="e">
        <f>IF(#REF!="","",#REF!)</f>
        <v>#REF!</v>
      </c>
      <c r="H10" s="641" t="e">
        <f>IF(#REF!="","",#REF!)</f>
        <v>#REF!</v>
      </c>
    </row>
    <row r="11" spans="1:8" ht="14.25">
      <c r="A11" s="638"/>
      <c r="B11" s="638"/>
      <c r="C11" s="638"/>
      <c r="D11" s="13" t="e">
        <f>IF(#REF!="","",#REF!)</f>
        <v>#REF!</v>
      </c>
      <c r="E11" s="638"/>
      <c r="F11" s="642"/>
      <c r="G11" s="642"/>
      <c r="H11" s="642"/>
    </row>
    <row r="12" spans="1:8" ht="14.25">
      <c r="A12" s="638"/>
      <c r="B12" s="638"/>
      <c r="C12" s="638"/>
      <c r="D12" s="13" t="e">
        <f>IF(#REF!="","",#REF!)</f>
        <v>#REF!</v>
      </c>
      <c r="E12" s="638" t="e">
        <f>IF(#REF!="","",#REF!)</f>
        <v>#REF!</v>
      </c>
      <c r="F12" s="639" t="e">
        <f>IF(#REF!="","",#REF!)</f>
        <v>#REF!</v>
      </c>
      <c r="G12" s="639" t="e">
        <f>IF(#REF!="","",#REF!)</f>
        <v>#REF!</v>
      </c>
      <c r="H12" s="639" t="e">
        <f>IF(#REF!="","",#REF!)</f>
        <v>#REF!</v>
      </c>
    </row>
    <row r="13" spans="1:8" ht="14.65" thickBot="1">
      <c r="A13" s="635"/>
      <c r="B13" s="635"/>
      <c r="C13" s="635"/>
      <c r="D13" s="12" t="e">
        <f>IF(#REF!="","",#REF!)</f>
        <v>#REF!</v>
      </c>
      <c r="E13" s="635"/>
      <c r="F13" s="640"/>
      <c r="G13" s="640"/>
      <c r="H13" s="640"/>
    </row>
    <row r="14" spans="1:8" ht="14.65" thickTop="1">
      <c r="A14" s="634" t="e">
        <f>IF(#REF!="","",#REF!)</f>
        <v>#REF!</v>
      </c>
      <c r="B14" s="634" t="e">
        <f>IF(#REF!="","",#REF!&amp;"位")</f>
        <v>#REF!</v>
      </c>
      <c r="C14" s="634" t="e">
        <f>IF(#REF!="","",#REF!)</f>
        <v>#REF!</v>
      </c>
      <c r="D14" s="11" t="e">
        <f>IF(#REF!="","",#REF!)</f>
        <v>#REF!</v>
      </c>
      <c r="E14" s="634" t="e">
        <f>IF(#REF!="","",#REF!)</f>
        <v>#REF!</v>
      </c>
      <c r="F14" s="641" t="e">
        <f>IF(#REF!="","",#REF!)</f>
        <v>#REF!</v>
      </c>
      <c r="G14" s="641" t="e">
        <f>IF(#REF!="","",#REF!)</f>
        <v>#REF!</v>
      </c>
      <c r="H14" s="641" t="e">
        <f>IF(#REF!="","",#REF!)</f>
        <v>#REF!</v>
      </c>
    </row>
    <row r="15" spans="1:8" ht="14.25">
      <c r="A15" s="638"/>
      <c r="B15" s="638"/>
      <c r="C15" s="638"/>
      <c r="D15" s="13" t="e">
        <f>IF(#REF!="","",#REF!)</f>
        <v>#REF!</v>
      </c>
      <c r="E15" s="638"/>
      <c r="F15" s="642"/>
      <c r="G15" s="642"/>
      <c r="H15" s="642"/>
    </row>
    <row r="16" spans="1:8" ht="14.25">
      <c r="A16" s="638"/>
      <c r="B16" s="638"/>
      <c r="C16" s="638"/>
      <c r="D16" s="13" t="e">
        <f>IF(#REF!="","",#REF!)</f>
        <v>#REF!</v>
      </c>
      <c r="E16" s="638" t="e">
        <f>IF(#REF!="","",#REF!)</f>
        <v>#REF!</v>
      </c>
      <c r="F16" s="639" t="e">
        <f>IF(#REF!="","",#REF!)</f>
        <v>#REF!</v>
      </c>
      <c r="G16" s="639" t="e">
        <f>IF(#REF!="","",#REF!)</f>
        <v>#REF!</v>
      </c>
      <c r="H16" s="639" t="e">
        <f>IF(#REF!="","",#REF!)</f>
        <v>#REF!</v>
      </c>
    </row>
    <row r="17" spans="1:8" ht="14.65" thickBot="1">
      <c r="A17" s="635"/>
      <c r="B17" s="635"/>
      <c r="C17" s="635"/>
      <c r="D17" s="12" t="e">
        <f>IF(#REF!="","",#REF!)</f>
        <v>#REF!</v>
      </c>
      <c r="E17" s="635"/>
      <c r="F17" s="640"/>
      <c r="G17" s="640"/>
      <c r="H17" s="640"/>
    </row>
    <row r="18" spans="1:8" ht="14.65" thickTop="1">
      <c r="A18" s="7"/>
      <c r="B18" s="7"/>
      <c r="C18" s="7"/>
      <c r="D18" s="7"/>
      <c r="E18" s="7"/>
      <c r="F18" s="7"/>
      <c r="G18" s="7"/>
      <c r="H18" s="7"/>
    </row>
    <row r="19" spans="1:8" ht="14.25">
      <c r="A19" s="7"/>
      <c r="B19" s="7"/>
      <c r="C19" s="7"/>
      <c r="D19" s="7"/>
      <c r="E19" s="7"/>
      <c r="F19" s="7"/>
      <c r="G19" s="7"/>
      <c r="H19" s="7"/>
    </row>
    <row r="20" spans="1:8" ht="14.25">
      <c r="A20" s="7"/>
      <c r="B20" s="7"/>
      <c r="C20" s="7"/>
      <c r="D20" s="7"/>
      <c r="E20" s="7"/>
      <c r="F20" s="7"/>
      <c r="G20" s="7"/>
      <c r="H20" s="7"/>
    </row>
    <row r="21" spans="1:8" ht="14.25">
      <c r="A21" s="7"/>
      <c r="B21" s="7"/>
      <c r="C21" s="7"/>
      <c r="D21" s="7"/>
      <c r="E21" s="7"/>
      <c r="F21" s="7"/>
      <c r="G21" s="7"/>
      <c r="H21" s="7"/>
    </row>
    <row r="22" spans="1:8" ht="14.25">
      <c r="A22" s="7"/>
      <c r="B22" s="7"/>
      <c r="C22" s="7"/>
      <c r="D22" s="7"/>
      <c r="E22" s="7"/>
      <c r="F22" s="7"/>
      <c r="G22" s="7"/>
      <c r="H22" s="7"/>
    </row>
    <row r="23" spans="1:8" ht="14.25">
      <c r="A23" s="7"/>
      <c r="B23" s="7"/>
      <c r="C23" s="7"/>
      <c r="D23" s="7"/>
      <c r="E23" s="7"/>
      <c r="F23" s="7"/>
      <c r="G23" s="7"/>
      <c r="H23" s="7"/>
    </row>
    <row r="24" spans="1:8" ht="14.25">
      <c r="A24" s="7"/>
      <c r="B24" s="7"/>
      <c r="C24" s="7"/>
      <c r="D24" s="7"/>
      <c r="E24" s="7"/>
      <c r="F24" s="7"/>
      <c r="G24" s="7"/>
      <c r="H24" s="7"/>
    </row>
    <row r="25" spans="1:8" ht="14.25">
      <c r="A25" s="7"/>
      <c r="B25" s="7"/>
      <c r="C25" s="7"/>
      <c r="D25" s="7"/>
      <c r="E25" s="7"/>
      <c r="F25" s="7"/>
      <c r="G25" s="7"/>
      <c r="H25" s="7"/>
    </row>
    <row r="26" spans="1:8" ht="14.25">
      <c r="A26" s="7"/>
      <c r="B26" s="7"/>
      <c r="C26" s="7"/>
      <c r="D26" s="7"/>
      <c r="E26" s="7"/>
      <c r="F26" s="7"/>
      <c r="G26" s="7"/>
      <c r="H26" s="7"/>
    </row>
  </sheetData>
  <mergeCells count="44">
    <mergeCell ref="G14:G15"/>
    <mergeCell ref="H14:H15"/>
    <mergeCell ref="E16:E17"/>
    <mergeCell ref="F16:F17"/>
    <mergeCell ref="G16:G17"/>
    <mergeCell ref="H16:H17"/>
    <mergeCell ref="H10:H11"/>
    <mergeCell ref="E12:E13"/>
    <mergeCell ref="F12:F13"/>
    <mergeCell ref="G12:G13"/>
    <mergeCell ref="H12:H13"/>
    <mergeCell ref="G10:G11"/>
    <mergeCell ref="A14:A17"/>
    <mergeCell ref="B14:B17"/>
    <mergeCell ref="C14:C17"/>
    <mergeCell ref="E14:E15"/>
    <mergeCell ref="F14:F15"/>
    <mergeCell ref="A10:A13"/>
    <mergeCell ref="B10:B13"/>
    <mergeCell ref="C10:C13"/>
    <mergeCell ref="E10:E11"/>
    <mergeCell ref="F10:F11"/>
    <mergeCell ref="G6:G7"/>
    <mergeCell ref="H6:H7"/>
    <mergeCell ref="E8:E9"/>
    <mergeCell ref="F8:F9"/>
    <mergeCell ref="G8:G9"/>
    <mergeCell ref="H8:H9"/>
    <mergeCell ref="H2:H3"/>
    <mergeCell ref="E4:E5"/>
    <mergeCell ref="F4:F5"/>
    <mergeCell ref="G4:G5"/>
    <mergeCell ref="H4:H5"/>
    <mergeCell ref="G2:G3"/>
    <mergeCell ref="A6:A9"/>
    <mergeCell ref="B6:B9"/>
    <mergeCell ref="C6:C9"/>
    <mergeCell ref="E6:E7"/>
    <mergeCell ref="F6:F7"/>
    <mergeCell ref="A2:A5"/>
    <mergeCell ref="B2:B5"/>
    <mergeCell ref="C2:C5"/>
    <mergeCell ref="E2:E3"/>
    <mergeCell ref="F2:F3"/>
  </mergeCells>
  <phoneticPr fontId="5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47"/>
  <sheetViews>
    <sheetView workbookViewId="0"/>
  </sheetViews>
  <sheetFormatPr defaultRowHeight="12.75"/>
  <cols>
    <col min="1" max="1" width="10.46484375" bestFit="1" customWidth="1"/>
    <col min="3" max="3" width="20.59765625" bestFit="1" customWidth="1"/>
    <col min="5" max="5" width="11.59765625" bestFit="1" customWidth="1"/>
  </cols>
  <sheetData>
    <row r="1" spans="1:5">
      <c r="A1" s="5" t="s">
        <v>70</v>
      </c>
      <c r="B1">
        <v>1</v>
      </c>
      <c r="C1" s="6" t="s">
        <v>8</v>
      </c>
      <c r="D1" s="6" t="s">
        <v>71</v>
      </c>
      <c r="E1" s="1" t="s">
        <v>16</v>
      </c>
    </row>
    <row r="2" spans="1:5" ht="13.5">
      <c r="A2" s="4" t="s">
        <v>24</v>
      </c>
      <c r="B2">
        <v>2</v>
      </c>
      <c r="C2" s="6" t="s">
        <v>9</v>
      </c>
      <c r="D2" s="6" t="s">
        <v>72</v>
      </c>
      <c r="E2" s="2" t="s">
        <v>17</v>
      </c>
    </row>
    <row r="3" spans="1:5" ht="13.5">
      <c r="A3" s="4" t="s">
        <v>25</v>
      </c>
      <c r="B3">
        <v>3</v>
      </c>
      <c r="C3" s="6" t="s">
        <v>10</v>
      </c>
      <c r="D3" s="6" t="s">
        <v>73</v>
      </c>
      <c r="E3" s="2" t="s">
        <v>22</v>
      </c>
    </row>
    <row r="4" spans="1:5" ht="13.5">
      <c r="A4" s="4" t="s">
        <v>26</v>
      </c>
      <c r="B4">
        <v>4</v>
      </c>
      <c r="D4" s="6" t="s">
        <v>74</v>
      </c>
      <c r="E4" s="3" t="s">
        <v>23</v>
      </c>
    </row>
    <row r="5" spans="1:5" ht="13.5">
      <c r="A5" s="4" t="s">
        <v>27</v>
      </c>
      <c r="B5">
        <v>5</v>
      </c>
      <c r="D5" s="6" t="s">
        <v>75</v>
      </c>
    </row>
    <row r="6" spans="1:5" ht="13.5">
      <c r="A6" s="4" t="s">
        <v>28</v>
      </c>
      <c r="B6">
        <v>6</v>
      </c>
      <c r="D6" s="6" t="s">
        <v>76</v>
      </c>
    </row>
    <row r="7" spans="1:5" ht="13.5">
      <c r="A7" s="4" t="s">
        <v>29</v>
      </c>
      <c r="D7" s="6" t="s">
        <v>77</v>
      </c>
    </row>
    <row r="8" spans="1:5" ht="13.5">
      <c r="A8" s="4" t="s">
        <v>30</v>
      </c>
      <c r="D8" s="6" t="s">
        <v>78</v>
      </c>
    </row>
    <row r="9" spans="1:5" ht="13.5">
      <c r="A9" s="4" t="s">
        <v>31</v>
      </c>
      <c r="D9" s="6" t="s">
        <v>79</v>
      </c>
    </row>
    <row r="10" spans="1:5" ht="13.5">
      <c r="A10" s="4" t="s">
        <v>32</v>
      </c>
      <c r="D10" s="6"/>
    </row>
    <row r="11" spans="1:5" ht="13.5">
      <c r="A11" s="4" t="s">
        <v>33</v>
      </c>
    </row>
    <row r="12" spans="1:5" ht="13.5">
      <c r="A12" s="4" t="s">
        <v>34</v>
      </c>
    </row>
    <row r="13" spans="1:5" ht="13.5">
      <c r="A13" s="4" t="s">
        <v>35</v>
      </c>
    </row>
    <row r="14" spans="1:5" ht="13.5">
      <c r="A14" s="4" t="s">
        <v>36</v>
      </c>
    </row>
    <row r="15" spans="1:5" ht="13.5">
      <c r="A15" s="4" t="s">
        <v>37</v>
      </c>
    </row>
    <row r="16" spans="1:5" ht="13.5">
      <c r="A16" s="4" t="s">
        <v>38</v>
      </c>
    </row>
    <row r="17" spans="1:1" ht="13.5">
      <c r="A17" s="4" t="s">
        <v>39</v>
      </c>
    </row>
    <row r="18" spans="1:1" ht="13.5">
      <c r="A18" s="4" t="s">
        <v>40</v>
      </c>
    </row>
    <row r="19" spans="1:1" ht="13.5">
      <c r="A19" s="4" t="s">
        <v>41</v>
      </c>
    </row>
    <row r="20" spans="1:1" ht="13.5">
      <c r="A20" s="4" t="s">
        <v>42</v>
      </c>
    </row>
    <row r="21" spans="1:1" ht="13.5">
      <c r="A21" s="4" t="s">
        <v>43</v>
      </c>
    </row>
    <row r="22" spans="1:1" ht="13.5">
      <c r="A22" s="4" t="s">
        <v>44</v>
      </c>
    </row>
    <row r="23" spans="1:1" ht="13.5">
      <c r="A23" s="4" t="s">
        <v>45</v>
      </c>
    </row>
    <row r="24" spans="1:1" ht="13.5">
      <c r="A24" s="4" t="s">
        <v>46</v>
      </c>
    </row>
    <row r="25" spans="1:1" ht="13.5">
      <c r="A25" s="4" t="s">
        <v>47</v>
      </c>
    </row>
    <row r="26" spans="1:1" ht="13.5">
      <c r="A26" s="4" t="s">
        <v>48</v>
      </c>
    </row>
    <row r="27" spans="1:1" ht="13.5">
      <c r="A27" s="4" t="s">
        <v>49</v>
      </c>
    </row>
    <row r="28" spans="1:1" ht="13.5">
      <c r="A28" s="4" t="s">
        <v>50</v>
      </c>
    </row>
    <row r="29" spans="1:1" ht="13.5">
      <c r="A29" s="4" t="s">
        <v>51</v>
      </c>
    </row>
    <row r="30" spans="1:1" ht="13.5">
      <c r="A30" s="4" t="s">
        <v>52</v>
      </c>
    </row>
    <row r="31" spans="1:1" ht="13.5">
      <c r="A31" s="4" t="s">
        <v>53</v>
      </c>
    </row>
    <row r="32" spans="1:1" ht="13.5">
      <c r="A32" s="4" t="s">
        <v>54</v>
      </c>
    </row>
    <row r="33" spans="1:1" ht="13.5">
      <c r="A33" s="4" t="s">
        <v>55</v>
      </c>
    </row>
    <row r="34" spans="1:1" ht="13.5">
      <c r="A34" s="4" t="s">
        <v>56</v>
      </c>
    </row>
    <row r="35" spans="1:1" ht="13.5">
      <c r="A35" s="4" t="s">
        <v>57</v>
      </c>
    </row>
    <row r="36" spans="1:1" ht="13.5">
      <c r="A36" s="4" t="s">
        <v>58</v>
      </c>
    </row>
    <row r="37" spans="1:1" ht="13.5">
      <c r="A37" s="4" t="s">
        <v>59</v>
      </c>
    </row>
    <row r="38" spans="1:1" ht="13.5">
      <c r="A38" s="4" t="s">
        <v>60</v>
      </c>
    </row>
    <row r="39" spans="1:1" ht="13.5">
      <c r="A39" s="4" t="s">
        <v>61</v>
      </c>
    </row>
    <row r="40" spans="1:1" ht="13.5">
      <c r="A40" s="4" t="s">
        <v>62</v>
      </c>
    </row>
    <row r="41" spans="1:1" ht="13.5">
      <c r="A41" s="4" t="s">
        <v>63</v>
      </c>
    </row>
    <row r="42" spans="1:1" ht="13.5">
      <c r="A42" s="4" t="s">
        <v>64</v>
      </c>
    </row>
    <row r="43" spans="1:1" ht="13.5">
      <c r="A43" s="4" t="s">
        <v>65</v>
      </c>
    </row>
    <row r="44" spans="1:1" ht="13.5">
      <c r="A44" s="4" t="s">
        <v>66</v>
      </c>
    </row>
    <row r="45" spans="1:1" ht="13.5">
      <c r="A45" s="4" t="s">
        <v>67</v>
      </c>
    </row>
    <row r="46" spans="1:1" ht="13.5">
      <c r="A46" s="4" t="s">
        <v>68</v>
      </c>
    </row>
    <row r="47" spans="1:1" ht="13.5">
      <c r="A47" s="4" t="s">
        <v>69</v>
      </c>
    </row>
  </sheetData>
  <phoneticPr fontId="5"/>
  <conditionalFormatting sqref="C1:C3">
    <cfRule type="cellIs" dxfId="1" priority="2" operator="equal">
      <formula>0</formula>
    </cfRule>
  </conditionalFormatting>
  <conditionalFormatting sqref="E1:E4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N46"/>
  <sheetViews>
    <sheetView workbookViewId="0">
      <selection activeCell="D4" sqref="D4:K4"/>
    </sheetView>
  </sheetViews>
  <sheetFormatPr defaultColWidth="8.73046875" defaultRowHeight="14.25"/>
  <cols>
    <col min="1" max="1" width="3.46484375" style="152" customWidth="1"/>
    <col min="2" max="2" width="9.3984375" style="152" customWidth="1"/>
    <col min="3" max="3" width="5.59765625" style="152" customWidth="1"/>
    <col min="4" max="4" width="7.59765625" style="152" customWidth="1"/>
    <col min="5" max="5" width="12.1328125" style="152" customWidth="1"/>
    <col min="6" max="7" width="3.46484375" style="152" customWidth="1"/>
    <col min="8" max="8" width="9.3984375" style="152" customWidth="1"/>
    <col min="9" max="9" width="12.1328125" style="152" customWidth="1"/>
    <col min="10" max="10" width="15.59765625" style="152" customWidth="1"/>
    <col min="11" max="11" width="3.46484375" style="152" customWidth="1"/>
    <col min="12" max="12" width="1.73046875" style="152" customWidth="1"/>
    <col min="13" max="13" width="8.73046875" style="152"/>
    <col min="14" max="14" width="26.73046875" style="152" bestFit="1" customWidth="1"/>
    <col min="15" max="16384" width="8.73046875" style="152"/>
  </cols>
  <sheetData>
    <row r="1" spans="1:14" ht="21" customHeight="1">
      <c r="A1" s="366" t="s">
        <v>196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176"/>
      <c r="N1" s="177"/>
    </row>
    <row r="2" spans="1:14" ht="3.75" customHeight="1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76"/>
    </row>
    <row r="3" spans="1:14" ht="21" customHeight="1" thickBot="1">
      <c r="A3" s="377" t="str">
        <f>IF('０．登録フォーム'!D5="男子","＜男子団体戦＞",IF('０．登録フォーム'!D5="女子","＜女子団体戦＞",""))</f>
        <v/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178"/>
    </row>
    <row r="4" spans="1:14" s="180" customFormat="1" ht="15" customHeight="1">
      <c r="A4" s="324" t="s">
        <v>233</v>
      </c>
      <c r="B4" s="321"/>
      <c r="C4" s="321"/>
      <c r="D4" s="321" t="s">
        <v>100</v>
      </c>
      <c r="E4" s="321"/>
      <c r="F4" s="321" t="s">
        <v>234</v>
      </c>
      <c r="G4" s="321"/>
      <c r="H4" s="321"/>
      <c r="I4" s="321"/>
      <c r="J4" s="321" t="s">
        <v>194</v>
      </c>
      <c r="K4" s="393"/>
      <c r="L4" s="198"/>
    </row>
    <row r="5" spans="1:14" ht="25.15" customHeight="1" thickBot="1">
      <c r="A5" s="378">
        <f>'０．登録フォーム'!$D$3</f>
        <v>0</v>
      </c>
      <c r="B5" s="379"/>
      <c r="C5" s="379"/>
      <c r="D5" s="379">
        <f>+'０．登録フォーム'!D22</f>
        <v>0</v>
      </c>
      <c r="E5" s="379"/>
      <c r="F5" s="320">
        <f>+'０．登録フォーム'!D6</f>
        <v>0</v>
      </c>
      <c r="G5" s="320"/>
      <c r="H5" s="320"/>
      <c r="I5" s="320"/>
      <c r="J5" s="394">
        <f>'０．登録フォーム'!$D$4</f>
        <v>0</v>
      </c>
      <c r="K5" s="395"/>
      <c r="L5" s="179"/>
    </row>
    <row r="6" spans="1:14" s="180" customFormat="1" ht="15" customHeight="1">
      <c r="A6" s="383" t="s">
        <v>19</v>
      </c>
      <c r="B6" s="384"/>
      <c r="C6" s="385"/>
      <c r="D6" s="396">
        <f>+'０．登録フォーム'!D8</f>
        <v>0</v>
      </c>
      <c r="E6" s="384"/>
      <c r="F6" s="384"/>
      <c r="G6" s="384"/>
      <c r="H6" s="385"/>
      <c r="I6" s="397" t="s">
        <v>231</v>
      </c>
      <c r="J6" s="397"/>
      <c r="K6" s="398"/>
    </row>
    <row r="7" spans="1:14" ht="25.15" customHeight="1">
      <c r="A7" s="386" t="s">
        <v>221</v>
      </c>
      <c r="B7" s="360"/>
      <c r="C7" s="387"/>
      <c r="D7" s="355">
        <f>+'０．登録フォーム'!D7</f>
        <v>0</v>
      </c>
      <c r="E7" s="356"/>
      <c r="F7" s="356"/>
      <c r="G7" s="356"/>
      <c r="H7" s="357"/>
      <c r="I7" s="304">
        <f>'０．登録フォーム'!$D$9</f>
        <v>0</v>
      </c>
      <c r="J7" s="304"/>
      <c r="K7" s="358"/>
    </row>
    <row r="8" spans="1:14" ht="18" customHeight="1">
      <c r="A8" s="388" t="s">
        <v>222</v>
      </c>
      <c r="B8" s="389"/>
      <c r="C8" s="390"/>
      <c r="D8" s="200" t="s">
        <v>195</v>
      </c>
      <c r="E8" s="199">
        <f>+'０．登録フォーム'!D10</f>
        <v>0</v>
      </c>
      <c r="F8" s="349"/>
      <c r="G8" s="350"/>
      <c r="H8" s="350"/>
      <c r="I8" s="351"/>
      <c r="J8" s="351"/>
      <c r="K8" s="352"/>
    </row>
    <row r="9" spans="1:14" ht="24" customHeight="1">
      <c r="A9" s="388"/>
      <c r="B9" s="389"/>
      <c r="C9" s="390"/>
      <c r="D9" s="344" t="str">
        <f>+F5&amp;'０．登録フォーム'!D12</f>
        <v>0</v>
      </c>
      <c r="E9" s="345"/>
      <c r="F9" s="345"/>
      <c r="G9" s="345"/>
      <c r="H9" s="345"/>
      <c r="I9" s="345"/>
      <c r="J9" s="345"/>
      <c r="K9" s="346"/>
    </row>
    <row r="10" spans="1:14" ht="18" customHeight="1" thickBot="1">
      <c r="A10" s="391"/>
      <c r="B10" s="281"/>
      <c r="C10" s="392"/>
      <c r="D10" s="181" t="s">
        <v>1</v>
      </c>
      <c r="E10" s="347">
        <f>+'０．登録フォーム'!D13</f>
        <v>0</v>
      </c>
      <c r="F10" s="348"/>
      <c r="G10" s="348"/>
      <c r="H10" s="182" t="s">
        <v>2</v>
      </c>
      <c r="I10" s="353">
        <f>+'０．登録フォーム'!D14</f>
        <v>0</v>
      </c>
      <c r="J10" s="353"/>
      <c r="K10" s="354"/>
    </row>
    <row r="11" spans="1:14" ht="4.1500000000000004" customHeight="1" thickBot="1">
      <c r="A11" s="157"/>
      <c r="B11" s="157"/>
      <c r="C11" s="157"/>
    </row>
    <row r="12" spans="1:14" s="180" customFormat="1" ht="15" customHeight="1">
      <c r="A12" s="275" t="s">
        <v>13</v>
      </c>
      <c r="B12" s="276"/>
      <c r="C12" s="277"/>
      <c r="D12" s="261">
        <f>+'０．登録フォーム'!D24</f>
        <v>0</v>
      </c>
      <c r="E12" s="262"/>
      <c r="F12" s="262"/>
      <c r="G12" s="262"/>
      <c r="H12" s="262"/>
      <c r="I12" s="261" t="s">
        <v>314</v>
      </c>
      <c r="J12" s="262"/>
      <c r="K12" s="263"/>
    </row>
    <row r="13" spans="1:14" ht="25.15" customHeight="1">
      <c r="A13" s="288" t="s">
        <v>337</v>
      </c>
      <c r="B13" s="289"/>
      <c r="C13" s="290"/>
      <c r="D13" s="375">
        <f>+'０．登録フォーム'!D23</f>
        <v>0</v>
      </c>
      <c r="E13" s="376"/>
      <c r="F13" s="376"/>
      <c r="G13" s="376"/>
      <c r="H13" s="376"/>
      <c r="I13" s="258">
        <f>'０．登録フォーム'!$D$25</f>
        <v>0</v>
      </c>
      <c r="J13" s="259"/>
      <c r="K13" s="260"/>
    </row>
    <row r="14" spans="1:14" ht="18" customHeight="1">
      <c r="A14" s="380"/>
      <c r="B14" s="381"/>
      <c r="C14" s="382"/>
      <c r="D14" s="341" t="str">
        <f>IF('０．登録フォーム'!D26="○","部活動指導員（　　○　　）","部活動指導員（　　　　　）")</f>
        <v>部活動指導員（　　　　　）</v>
      </c>
      <c r="E14" s="342"/>
      <c r="F14" s="343"/>
      <c r="G14" s="294" t="s">
        <v>320</v>
      </c>
      <c r="H14" s="359"/>
      <c r="I14" s="360">
        <f>+'０．登録フォーム'!D27</f>
        <v>0</v>
      </c>
      <c r="J14" s="360"/>
      <c r="K14" s="361"/>
    </row>
    <row r="15" spans="1:14" ht="18" customHeight="1" thickBot="1">
      <c r="A15" s="279" t="s">
        <v>15</v>
      </c>
      <c r="B15" s="280"/>
      <c r="C15" s="281"/>
      <c r="D15" s="158" t="s">
        <v>1</v>
      </c>
      <c r="E15" s="371">
        <f>+'０．登録フォーム'!D28</f>
        <v>0</v>
      </c>
      <c r="F15" s="372"/>
      <c r="G15" s="373" t="s">
        <v>18</v>
      </c>
      <c r="H15" s="374"/>
      <c r="I15" s="264">
        <f>+'０．登録フォーム'!D29</f>
        <v>0</v>
      </c>
      <c r="J15" s="264"/>
      <c r="K15" s="265"/>
    </row>
    <row r="16" spans="1:14" ht="15" customHeight="1">
      <c r="A16" s="275" t="s">
        <v>13</v>
      </c>
      <c r="B16" s="276"/>
      <c r="C16" s="277"/>
      <c r="D16" s="362">
        <f>'０．登録フォーム'!$D$31</f>
        <v>0</v>
      </c>
      <c r="E16" s="363"/>
      <c r="F16" s="363"/>
      <c r="G16" s="363"/>
      <c r="H16" s="363"/>
      <c r="I16" s="362" t="s">
        <v>314</v>
      </c>
      <c r="J16" s="363"/>
      <c r="K16" s="364"/>
      <c r="L16" s="180"/>
    </row>
    <row r="17" spans="1:11" ht="25.15" customHeight="1">
      <c r="A17" s="288" t="s">
        <v>336</v>
      </c>
      <c r="B17" s="289"/>
      <c r="C17" s="290"/>
      <c r="D17" s="365">
        <f>'０．登録フォーム'!$D$30</f>
        <v>0</v>
      </c>
      <c r="E17" s="366"/>
      <c r="F17" s="366"/>
      <c r="G17" s="366"/>
      <c r="H17" s="366"/>
      <c r="I17" s="367">
        <f>'０．登録フォーム'!$D$32</f>
        <v>0</v>
      </c>
      <c r="J17" s="368"/>
      <c r="K17" s="369"/>
    </row>
    <row r="18" spans="1:11" ht="18" customHeight="1">
      <c r="A18" s="291" t="s">
        <v>340</v>
      </c>
      <c r="B18" s="292"/>
      <c r="C18" s="293"/>
      <c r="D18" s="294" t="s">
        <v>338</v>
      </c>
      <c r="E18" s="295"/>
      <c r="F18" s="370"/>
      <c r="G18" s="294">
        <f>'０．登録フォーム'!$D$33</f>
        <v>0</v>
      </c>
      <c r="H18" s="295"/>
      <c r="I18" s="295"/>
      <c r="J18" s="295"/>
      <c r="K18" s="296"/>
    </row>
    <row r="19" spans="1:11" ht="18" customHeight="1" thickBot="1">
      <c r="A19" s="279" t="s">
        <v>339</v>
      </c>
      <c r="B19" s="280"/>
      <c r="C19" s="281"/>
      <c r="D19" s="158" t="s">
        <v>1</v>
      </c>
      <c r="E19" s="282">
        <f>'０．登録フォーム'!$D$34</f>
        <v>0</v>
      </c>
      <c r="F19" s="283"/>
      <c r="G19" s="284" t="s">
        <v>18</v>
      </c>
      <c r="H19" s="285"/>
      <c r="I19" s="286">
        <f>'０．登録フォーム'!$D$35</f>
        <v>0</v>
      </c>
      <c r="J19" s="286"/>
      <c r="K19" s="287"/>
    </row>
    <row r="20" spans="1:11" ht="18" customHeight="1">
      <c r="A20" s="278" t="s">
        <v>341</v>
      </c>
      <c r="B20" s="278"/>
      <c r="C20" s="278"/>
      <c r="D20" s="278"/>
      <c r="E20" s="278"/>
      <c r="F20" s="278"/>
      <c r="G20" s="278"/>
      <c r="H20" s="278"/>
      <c r="I20" s="278"/>
      <c r="J20" s="278"/>
      <c r="K20" s="278"/>
    </row>
    <row r="21" spans="1:11" ht="16.149999999999999" customHeight="1" thickBot="1">
      <c r="A21" s="183" t="s">
        <v>369</v>
      </c>
      <c r="B21" s="184"/>
      <c r="C21" s="185"/>
      <c r="D21" s="184"/>
      <c r="E21" s="184"/>
      <c r="F21" s="184"/>
      <c r="G21" s="184"/>
      <c r="H21" s="184"/>
      <c r="I21" s="184"/>
      <c r="J21" s="184"/>
      <c r="K21" s="184"/>
    </row>
    <row r="22" spans="1:11" ht="15" customHeight="1">
      <c r="A22" s="324" t="s">
        <v>13</v>
      </c>
      <c r="B22" s="321"/>
      <c r="C22" s="321"/>
      <c r="D22" s="321">
        <f>+'０．登録フォーム'!D37</f>
        <v>0</v>
      </c>
      <c r="E22" s="321"/>
      <c r="F22" s="321"/>
      <c r="G22" s="321"/>
      <c r="H22" s="321"/>
      <c r="I22" s="325" t="s">
        <v>314</v>
      </c>
      <c r="J22" s="326"/>
      <c r="K22" s="327"/>
    </row>
    <row r="23" spans="1:11" ht="25.15" customHeight="1" thickBot="1">
      <c r="A23" s="322" t="s">
        <v>313</v>
      </c>
      <c r="B23" s="323"/>
      <c r="C23" s="323"/>
      <c r="D23" s="320">
        <f>+'０．登録フォーム'!D36</f>
        <v>0</v>
      </c>
      <c r="E23" s="320"/>
      <c r="F23" s="320"/>
      <c r="G23" s="320"/>
      <c r="H23" s="320"/>
      <c r="I23" s="330" t="str">
        <f>IF('０．登録フォーム'!D36="","",'０．登録フォーム'!D38)</f>
        <v/>
      </c>
      <c r="J23" s="330"/>
      <c r="K23" s="331"/>
    </row>
    <row r="24" spans="1:11" ht="15" customHeight="1">
      <c r="A24" s="319" t="s">
        <v>220</v>
      </c>
      <c r="B24" s="319"/>
      <c r="C24" s="319"/>
      <c r="D24" s="319"/>
      <c r="E24" s="319"/>
      <c r="F24" s="319"/>
      <c r="G24" s="319"/>
      <c r="H24" s="319"/>
      <c r="I24" s="319"/>
      <c r="J24" s="319"/>
      <c r="K24" s="319"/>
    </row>
    <row r="25" spans="1:11" ht="3.75" customHeight="1">
      <c r="A25" s="186"/>
      <c r="B25" s="186"/>
      <c r="C25" s="186"/>
      <c r="D25" s="186"/>
      <c r="E25" s="186"/>
      <c r="F25" s="186"/>
      <c r="G25" s="186"/>
      <c r="H25" s="186"/>
      <c r="I25" s="186"/>
      <c r="J25" s="186"/>
      <c r="K25" s="186"/>
    </row>
    <row r="26" spans="1:11" ht="22.15" customHeight="1" thickBot="1">
      <c r="A26" s="164" t="str">
        <f>IF('０．登録フォーム'!D5="男子","【男子団体選手名】",IF('０．登録フォーム'!D5="女子","【女子団体選手名】",""))</f>
        <v/>
      </c>
      <c r="B26" s="187"/>
      <c r="C26" s="166"/>
      <c r="F26" s="159" t="s">
        <v>279</v>
      </c>
      <c r="G26" s="166"/>
      <c r="H26" s="166"/>
      <c r="I26" s="166"/>
      <c r="J26" s="166"/>
      <c r="K26" s="166"/>
    </row>
    <row r="27" spans="1:11" ht="15" customHeight="1">
      <c r="A27" s="309" t="s">
        <v>3</v>
      </c>
      <c r="B27" s="250" t="s">
        <v>19</v>
      </c>
      <c r="C27" s="251"/>
      <c r="D27" s="251"/>
      <c r="E27" s="251"/>
      <c r="F27" s="271" t="s">
        <v>4</v>
      </c>
      <c r="G27" s="312" t="s">
        <v>3</v>
      </c>
      <c r="H27" s="332" t="s">
        <v>19</v>
      </c>
      <c r="I27" s="333"/>
      <c r="J27" s="334"/>
      <c r="K27" s="328" t="s">
        <v>4</v>
      </c>
    </row>
    <row r="28" spans="1:11" ht="24" customHeight="1">
      <c r="A28" s="310"/>
      <c r="B28" s="269" t="s">
        <v>5</v>
      </c>
      <c r="C28" s="270"/>
      <c r="D28" s="270"/>
      <c r="E28" s="270"/>
      <c r="F28" s="272"/>
      <c r="G28" s="313"/>
      <c r="H28" s="335" t="s">
        <v>6</v>
      </c>
      <c r="I28" s="336"/>
      <c r="J28" s="337"/>
      <c r="K28" s="329"/>
    </row>
    <row r="29" spans="1:11" ht="18" customHeight="1" thickBot="1">
      <c r="A29" s="311"/>
      <c r="B29" s="201" t="s">
        <v>278</v>
      </c>
      <c r="C29" s="315" t="s">
        <v>311</v>
      </c>
      <c r="D29" s="315"/>
      <c r="E29" s="315"/>
      <c r="F29" s="316"/>
      <c r="G29" s="314"/>
      <c r="H29" s="201" t="s">
        <v>278</v>
      </c>
      <c r="I29" s="315" t="s">
        <v>312</v>
      </c>
      <c r="J29" s="317"/>
      <c r="K29" s="318"/>
    </row>
    <row r="30" spans="1:11" ht="15" customHeight="1">
      <c r="A30" s="230">
        <v>1</v>
      </c>
      <c r="B30" s="246" t="str">
        <f>IF('０．登録フォーム'!D44="","",'０．登録フォーム'!D44)</f>
        <v/>
      </c>
      <c r="C30" s="247"/>
      <c r="D30" s="247"/>
      <c r="E30" s="247"/>
      <c r="F30" s="244" t="str">
        <f>IF('０．登録フォーム'!D45="","",'０．登録フォーム'!D45)</f>
        <v/>
      </c>
      <c r="G30" s="266">
        <v>5</v>
      </c>
      <c r="H30" s="338" t="str">
        <f>IF('０．登録フォーム'!D60="","",'０．登録フォーム'!D60)</f>
        <v/>
      </c>
      <c r="I30" s="339"/>
      <c r="J30" s="340"/>
      <c r="K30" s="273" t="str">
        <f>IF('０．登録フォーム'!D61="","",'０．登録フォーム'!D61)</f>
        <v/>
      </c>
    </row>
    <row r="31" spans="1:11" ht="24" customHeight="1">
      <c r="A31" s="230"/>
      <c r="B31" s="240" t="str">
        <f>IF('０．登録フォーム'!D43="","",'０．登録フォーム'!D43)</f>
        <v/>
      </c>
      <c r="C31" s="241"/>
      <c r="D31" s="241"/>
      <c r="E31" s="241"/>
      <c r="F31" s="245"/>
      <c r="G31" s="266"/>
      <c r="H31" s="255" t="str">
        <f>IF('０．登録フォーム'!D59="","",'０．登録フォーム'!D59)</f>
        <v/>
      </c>
      <c r="I31" s="256"/>
      <c r="J31" s="257"/>
      <c r="K31" s="274"/>
    </row>
    <row r="32" spans="1:11" ht="18" customHeight="1">
      <c r="A32" s="231"/>
      <c r="B32" s="202" t="s">
        <v>278</v>
      </c>
      <c r="C32" s="236">
        <f>'０．登録フォーム'!$D$46</f>
        <v>0</v>
      </c>
      <c r="D32" s="236"/>
      <c r="E32" s="236"/>
      <c r="F32" s="237"/>
      <c r="G32" s="267"/>
      <c r="H32" s="202" t="s">
        <v>278</v>
      </c>
      <c r="I32" s="236">
        <f>'０．登録フォーム'!$D$62</f>
        <v>0</v>
      </c>
      <c r="J32" s="248"/>
      <c r="K32" s="249"/>
    </row>
    <row r="33" spans="1:12" ht="15" customHeight="1">
      <c r="A33" s="235">
        <v>2</v>
      </c>
      <c r="B33" s="242" t="str">
        <f>IF('０．登録フォーム'!D48="","",'０．登録フォーム'!D48)</f>
        <v/>
      </c>
      <c r="C33" s="243"/>
      <c r="D33" s="243"/>
      <c r="E33" s="243"/>
      <c r="F33" s="298" t="str">
        <f>IF('０．登録フォーム'!D49="","",'０．登録フォーム'!D49)</f>
        <v/>
      </c>
      <c r="G33" s="268">
        <v>6</v>
      </c>
      <c r="H33" s="252" t="str">
        <f>IF('０．登録フォーム'!D64="","",'０．登録フォーム'!D64)</f>
        <v/>
      </c>
      <c r="I33" s="253"/>
      <c r="J33" s="254"/>
      <c r="K33" s="297" t="str">
        <f>IF('０．登録フォーム'!D65="","",'０．登録フォーム'!D65)</f>
        <v/>
      </c>
    </row>
    <row r="34" spans="1:12" ht="24" customHeight="1">
      <c r="A34" s="230"/>
      <c r="B34" s="240" t="str">
        <f>IF('０．登録フォーム'!D47="","",'０．登録フォーム'!D47)</f>
        <v/>
      </c>
      <c r="C34" s="241"/>
      <c r="D34" s="241"/>
      <c r="E34" s="241"/>
      <c r="F34" s="245"/>
      <c r="G34" s="266"/>
      <c r="H34" s="255" t="str">
        <f>IF('０．登録フォーム'!D63="","",'０．登録フォーム'!D63)</f>
        <v/>
      </c>
      <c r="I34" s="256"/>
      <c r="J34" s="257"/>
      <c r="K34" s="274"/>
    </row>
    <row r="35" spans="1:12" ht="18" customHeight="1">
      <c r="A35" s="231"/>
      <c r="B35" s="202" t="s">
        <v>278</v>
      </c>
      <c r="C35" s="236">
        <f>'０．登録フォーム'!$D$50</f>
        <v>0</v>
      </c>
      <c r="D35" s="236"/>
      <c r="E35" s="236"/>
      <c r="F35" s="237"/>
      <c r="G35" s="267"/>
      <c r="H35" s="202" t="s">
        <v>278</v>
      </c>
      <c r="I35" s="236">
        <f>'０．登録フォーム'!$D$66</f>
        <v>0</v>
      </c>
      <c r="J35" s="248"/>
      <c r="K35" s="249"/>
    </row>
    <row r="36" spans="1:12" ht="15" customHeight="1">
      <c r="A36" s="235">
        <v>3</v>
      </c>
      <c r="B36" s="242" t="str">
        <f>IF('０．登録フォーム'!D52="","",'０．登録フォーム'!D52)</f>
        <v/>
      </c>
      <c r="C36" s="243"/>
      <c r="D36" s="243"/>
      <c r="E36" s="243"/>
      <c r="F36" s="298" t="str">
        <f>IF('０．登録フォーム'!D53="","",'０．登録フォーム'!D53)</f>
        <v/>
      </c>
      <c r="G36" s="299">
        <v>7</v>
      </c>
      <c r="H36" s="252" t="str">
        <f>IF('０．登録フォーム'!D68="","",'０．登録フォーム'!D68)</f>
        <v/>
      </c>
      <c r="I36" s="253"/>
      <c r="J36" s="254"/>
      <c r="K36" s="297" t="str">
        <f>IF('０．登録フォーム'!D69="","",'０．登録フォーム'!D69)</f>
        <v/>
      </c>
    </row>
    <row r="37" spans="1:12" ht="24" customHeight="1">
      <c r="A37" s="230"/>
      <c r="B37" s="240" t="str">
        <f>IF('０．登録フォーム'!D51="","",'０．登録フォーム'!D51)</f>
        <v/>
      </c>
      <c r="C37" s="241"/>
      <c r="D37" s="241"/>
      <c r="E37" s="241"/>
      <c r="F37" s="245"/>
      <c r="G37" s="300"/>
      <c r="H37" s="255" t="str">
        <f>IF('０．登録フォーム'!D67="","",'０．登録フォーム'!D67)</f>
        <v/>
      </c>
      <c r="I37" s="256"/>
      <c r="J37" s="257"/>
      <c r="K37" s="274"/>
    </row>
    <row r="38" spans="1:12" ht="18" customHeight="1" thickBot="1">
      <c r="A38" s="231"/>
      <c r="B38" s="202" t="s">
        <v>278</v>
      </c>
      <c r="C38" s="236">
        <f>'０．登録フォーム'!$D$54</f>
        <v>0</v>
      </c>
      <c r="D38" s="236"/>
      <c r="E38" s="236"/>
      <c r="F38" s="237"/>
      <c r="G38" s="301"/>
      <c r="H38" s="201" t="s">
        <v>278</v>
      </c>
      <c r="I38" s="238">
        <f>'０．登録フォーム'!$D$70</f>
        <v>0</v>
      </c>
      <c r="J38" s="302"/>
      <c r="K38" s="239"/>
    </row>
    <row r="39" spans="1:12" ht="15" customHeight="1">
      <c r="A39" s="232">
        <v>4</v>
      </c>
      <c r="B39" s="242" t="str">
        <f>IF('０．登録フォーム'!D56="","",'０．登録フォーム'!D56)</f>
        <v/>
      </c>
      <c r="C39" s="243"/>
      <c r="D39" s="243"/>
      <c r="E39" s="243"/>
      <c r="F39" s="297" t="str">
        <f>IF('０．登録フォーム'!D57="","",'０．登録フォーム'!D57)</f>
        <v/>
      </c>
      <c r="G39" s="180"/>
      <c r="H39" s="180"/>
      <c r="I39" s="188"/>
      <c r="J39" s="188"/>
    </row>
    <row r="40" spans="1:12" ht="24" customHeight="1">
      <c r="A40" s="233"/>
      <c r="B40" s="240" t="str">
        <f>IF('０．登録フォーム'!D55="","",'０．登録フォーム'!D55)</f>
        <v/>
      </c>
      <c r="C40" s="241"/>
      <c r="D40" s="241"/>
      <c r="E40" s="241"/>
      <c r="F40" s="274"/>
      <c r="H40" s="306" t="s">
        <v>375</v>
      </c>
      <c r="I40" s="306"/>
      <c r="J40" s="306"/>
      <c r="K40" s="163">
        <f>'０．登録フォーム'!$D$17</f>
        <v>0</v>
      </c>
    </row>
    <row r="41" spans="1:12" ht="18" customHeight="1" thickBot="1">
      <c r="A41" s="234"/>
      <c r="B41" s="201" t="s">
        <v>278</v>
      </c>
      <c r="C41" s="238">
        <f>'０．登録フォーム'!$D$58</f>
        <v>0</v>
      </c>
      <c r="D41" s="238"/>
      <c r="E41" s="238"/>
      <c r="F41" s="239"/>
      <c r="I41" s="189"/>
      <c r="J41" s="189"/>
      <c r="K41" s="163"/>
    </row>
    <row r="42" spans="1:12" ht="8.1" customHeight="1"/>
    <row r="43" spans="1:12" ht="18.75" customHeight="1">
      <c r="B43" s="303" t="s">
        <v>11</v>
      </c>
      <c r="C43" s="303"/>
      <c r="D43" s="303"/>
      <c r="E43" s="303"/>
      <c r="F43" s="303"/>
      <c r="G43" s="303"/>
      <c r="H43" s="303"/>
      <c r="I43" s="303"/>
      <c r="J43" s="303"/>
    </row>
    <row r="44" spans="1:12" ht="18.75" customHeight="1">
      <c r="B44" s="303"/>
      <c r="C44" s="303"/>
      <c r="D44" s="303"/>
      <c r="E44" s="303"/>
      <c r="F44" s="303"/>
      <c r="G44" s="303"/>
      <c r="H44" s="303"/>
      <c r="I44" s="303"/>
      <c r="J44" s="303"/>
    </row>
    <row r="45" spans="1:12" ht="20.100000000000001" customHeight="1">
      <c r="A45" s="305">
        <f>'０．登録フォーム'!$D$16</f>
        <v>0</v>
      </c>
      <c r="B45" s="305"/>
      <c r="C45" s="305"/>
      <c r="D45" s="305"/>
      <c r="E45" s="305"/>
      <c r="F45" s="305"/>
      <c r="K45" s="307" t="s">
        <v>224</v>
      </c>
      <c r="L45" s="307"/>
    </row>
    <row r="46" spans="1:12" ht="24" customHeight="1">
      <c r="C46" s="190"/>
      <c r="D46" s="190"/>
      <c r="E46" s="190"/>
      <c r="F46" s="191">
        <f>+D7</f>
        <v>0</v>
      </c>
      <c r="G46" s="192" t="s">
        <v>223</v>
      </c>
      <c r="H46" s="190"/>
      <c r="I46" s="304">
        <f>+'０．登録フォーム'!D15</f>
        <v>0</v>
      </c>
      <c r="J46" s="304"/>
      <c r="K46" s="308"/>
      <c r="L46" s="308"/>
    </row>
  </sheetData>
  <protectedRanges>
    <protectedRange sqref="A45 A46:J46 K45 D45:J45" name="範囲1"/>
    <protectedRange sqref="C45" name="範囲1_1_1"/>
  </protectedRanges>
  <mergeCells count="106">
    <mergeCell ref="A1:K1"/>
    <mergeCell ref="A3:K3"/>
    <mergeCell ref="A5:C5"/>
    <mergeCell ref="D5:E5"/>
    <mergeCell ref="A4:C4"/>
    <mergeCell ref="D4:E4"/>
    <mergeCell ref="A13:C14"/>
    <mergeCell ref="A12:C12"/>
    <mergeCell ref="A6:C6"/>
    <mergeCell ref="A7:C7"/>
    <mergeCell ref="A8:C10"/>
    <mergeCell ref="J4:K4"/>
    <mergeCell ref="J5:K5"/>
    <mergeCell ref="F4:I4"/>
    <mergeCell ref="F5:I5"/>
    <mergeCell ref="D6:H6"/>
    <mergeCell ref="I6:K6"/>
    <mergeCell ref="D16:H16"/>
    <mergeCell ref="I16:K16"/>
    <mergeCell ref="D17:H17"/>
    <mergeCell ref="I17:K17"/>
    <mergeCell ref="D18:F18"/>
    <mergeCell ref="A15:C15"/>
    <mergeCell ref="E15:F15"/>
    <mergeCell ref="G15:H15"/>
    <mergeCell ref="D13:H13"/>
    <mergeCell ref="D14:F14"/>
    <mergeCell ref="D9:K9"/>
    <mergeCell ref="E10:G10"/>
    <mergeCell ref="F8:H8"/>
    <mergeCell ref="I8:K8"/>
    <mergeCell ref="I10:K10"/>
    <mergeCell ref="D7:H7"/>
    <mergeCell ref="I7:K7"/>
    <mergeCell ref="G14:H14"/>
    <mergeCell ref="I14:K14"/>
    <mergeCell ref="D23:H23"/>
    <mergeCell ref="D22:H22"/>
    <mergeCell ref="A23:C23"/>
    <mergeCell ref="A22:C22"/>
    <mergeCell ref="I22:K22"/>
    <mergeCell ref="K27:K28"/>
    <mergeCell ref="I23:K23"/>
    <mergeCell ref="H27:J27"/>
    <mergeCell ref="H28:J28"/>
    <mergeCell ref="I46:J46"/>
    <mergeCell ref="A45:F45"/>
    <mergeCell ref="H40:J40"/>
    <mergeCell ref="K45:L46"/>
    <mergeCell ref="A27:A29"/>
    <mergeCell ref="G27:G29"/>
    <mergeCell ref="C29:F29"/>
    <mergeCell ref="I29:K29"/>
    <mergeCell ref="A24:K24"/>
    <mergeCell ref="H30:J30"/>
    <mergeCell ref="H31:J31"/>
    <mergeCell ref="K36:K37"/>
    <mergeCell ref="K33:K34"/>
    <mergeCell ref="F39:F40"/>
    <mergeCell ref="F33:F34"/>
    <mergeCell ref="F36:F37"/>
    <mergeCell ref="G36:G38"/>
    <mergeCell ref="I35:K35"/>
    <mergeCell ref="I38:K38"/>
    <mergeCell ref="B43:J44"/>
    <mergeCell ref="I32:K32"/>
    <mergeCell ref="B27:E27"/>
    <mergeCell ref="H33:J33"/>
    <mergeCell ref="H34:J34"/>
    <mergeCell ref="H36:J36"/>
    <mergeCell ref="H37:J37"/>
    <mergeCell ref="I13:K13"/>
    <mergeCell ref="I12:K12"/>
    <mergeCell ref="I15:K15"/>
    <mergeCell ref="G30:G32"/>
    <mergeCell ref="G33:G35"/>
    <mergeCell ref="B28:E28"/>
    <mergeCell ref="F27:F28"/>
    <mergeCell ref="K30:K31"/>
    <mergeCell ref="A16:C16"/>
    <mergeCell ref="A20:K20"/>
    <mergeCell ref="A19:C19"/>
    <mergeCell ref="E19:F19"/>
    <mergeCell ref="G19:H19"/>
    <mergeCell ref="I19:K19"/>
    <mergeCell ref="A17:C17"/>
    <mergeCell ref="A18:C18"/>
    <mergeCell ref="G18:K18"/>
    <mergeCell ref="D12:H12"/>
    <mergeCell ref="A30:A32"/>
    <mergeCell ref="A39:A41"/>
    <mergeCell ref="A36:A38"/>
    <mergeCell ref="A33:A35"/>
    <mergeCell ref="C35:F35"/>
    <mergeCell ref="C38:F38"/>
    <mergeCell ref="C41:F41"/>
    <mergeCell ref="B40:E40"/>
    <mergeCell ref="B39:E39"/>
    <mergeCell ref="B37:E37"/>
    <mergeCell ref="B36:E36"/>
    <mergeCell ref="B34:E34"/>
    <mergeCell ref="B33:E33"/>
    <mergeCell ref="F30:F31"/>
    <mergeCell ref="B30:E30"/>
    <mergeCell ref="B31:E31"/>
    <mergeCell ref="C32:F32"/>
  </mergeCells>
  <phoneticPr fontId="5"/>
  <conditionalFormatting sqref="D6:D7 E8:F8 I8:J8 D9:K9 E10:G10 I10:J10 E15 E19 B29:B41 F30:F31 K30:K31 C32 H32:J32 F33:F34 H33:H34 K33:K34 C35 H35:J35 F36:F37 H36:H37 K36:K37 C38 H38:J38 F39:F40 C41">
    <cfRule type="cellIs" dxfId="21" priority="3" operator="equal">
      <formula>0</formula>
    </cfRule>
  </conditionalFormatting>
  <conditionalFormatting sqref="F5 D22 I23:J23 H29:H31">
    <cfRule type="cellIs" dxfId="20" priority="2" operator="equal">
      <formula>0</formula>
    </cfRule>
  </conditionalFormatting>
  <conditionalFormatting sqref="I16:J17 D16:D18 G18">
    <cfRule type="cellIs" dxfId="19" priority="1" operator="equal">
      <formula>0</formula>
    </cfRule>
  </conditionalFormatting>
  <conditionalFormatting sqref="L5 D12:D14 I12:J14 G14">
    <cfRule type="cellIs" dxfId="18" priority="4" operator="equal">
      <formula>0</formula>
    </cfRule>
  </conditionalFormatting>
  <printOptions horizontalCentered="1" verticalCentered="1"/>
  <pageMargins left="0.78740157480314965" right="0.59055118110236227" top="0.39370078740157483" bottom="0.39370078740157483" header="0.31496062992125984" footer="0.27559055118110237"/>
  <headerFooter scaleWithDoc="0" alignWithMargins="0">
    <oddFooter xml:space="preserve">&amp;C&amp;"ＭＳ 明朝,標準"&amp;12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1FF74"/>
  </sheetPr>
  <dimension ref="A1:N60"/>
  <sheetViews>
    <sheetView topLeftCell="A23" zoomScale="120" zoomScaleNormal="120" workbookViewId="0">
      <selection activeCell="H42" sqref="H42:L42"/>
    </sheetView>
  </sheetViews>
  <sheetFormatPr defaultColWidth="8.73046875" defaultRowHeight="14.25"/>
  <cols>
    <col min="1" max="1" width="3.59765625" style="152" customWidth="1"/>
    <col min="2" max="2" width="8.59765625" style="152" customWidth="1"/>
    <col min="3" max="3" width="3.59765625" style="152" customWidth="1"/>
    <col min="4" max="4" width="7.59765625" style="152" customWidth="1"/>
    <col min="5" max="5" width="11.59765625" style="152" customWidth="1"/>
    <col min="6" max="8" width="3.59765625" style="152" customWidth="1"/>
    <col min="9" max="10" width="8.59765625" style="152" customWidth="1"/>
    <col min="11" max="11" width="9.59765625" style="152" customWidth="1"/>
    <col min="12" max="14" width="3.59765625" style="152" customWidth="1"/>
    <col min="15" max="16384" width="8.73046875" style="152"/>
  </cols>
  <sheetData>
    <row r="1" spans="1:14" ht="18.75" customHeight="1">
      <c r="A1" s="366" t="str">
        <f>'１．団体申込書'!$A$1</f>
        <v>令和６年度 第54回全国中学校バドミントン大会参加申込書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</row>
    <row r="2" spans="1:14" ht="3.75" customHeight="1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</row>
    <row r="3" spans="1:14" ht="21" customHeight="1" thickBot="1">
      <c r="A3" s="377" t="str">
        <f>IF('０．登録フォーム'!D5="男子","＜男子個人戦＞",IF('０．登録フォーム'!D5="女子","＜女子個人戦＞",""))</f>
        <v/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</row>
    <row r="4" spans="1:14" ht="13.5" customHeight="1">
      <c r="A4" s="502" t="s">
        <v>233</v>
      </c>
      <c r="B4" s="503"/>
      <c r="C4" s="503"/>
      <c r="D4" s="503"/>
      <c r="E4" s="503" t="s">
        <v>234</v>
      </c>
      <c r="F4" s="503"/>
      <c r="G4" s="503"/>
      <c r="H4" s="503"/>
      <c r="I4" s="503"/>
      <c r="J4" s="503" t="s">
        <v>194</v>
      </c>
      <c r="K4" s="503"/>
      <c r="L4" s="503"/>
      <c r="M4" s="503"/>
      <c r="N4" s="506"/>
    </row>
    <row r="5" spans="1:14" ht="20.100000000000001" customHeight="1" thickBot="1">
      <c r="A5" s="504">
        <f>'０．登録フォーム'!$D$3</f>
        <v>0</v>
      </c>
      <c r="B5" s="505"/>
      <c r="C5" s="505"/>
      <c r="D5" s="505"/>
      <c r="E5" s="505">
        <f>+'０．登録フォーム'!D6</f>
        <v>0</v>
      </c>
      <c r="F5" s="505"/>
      <c r="G5" s="505"/>
      <c r="H5" s="505"/>
      <c r="I5" s="505"/>
      <c r="J5" s="505">
        <f>'０．登録フォーム'!$D$4</f>
        <v>0</v>
      </c>
      <c r="K5" s="505"/>
      <c r="L5" s="505"/>
      <c r="M5" s="505"/>
      <c r="N5" s="507"/>
    </row>
    <row r="6" spans="1:14" ht="13.5" customHeight="1">
      <c r="A6" s="383" t="s">
        <v>21</v>
      </c>
      <c r="B6" s="384"/>
      <c r="C6" s="385"/>
      <c r="D6" s="396">
        <f>+'０．登録フォーム'!D8</f>
        <v>0</v>
      </c>
      <c r="E6" s="384"/>
      <c r="F6" s="384"/>
      <c r="G6" s="384"/>
      <c r="H6" s="384"/>
      <c r="I6" s="384"/>
      <c r="J6" s="384"/>
      <c r="K6" s="384"/>
      <c r="L6" s="384"/>
      <c r="M6" s="384"/>
      <c r="N6" s="508"/>
    </row>
    <row r="7" spans="1:14" ht="20.100000000000001" customHeight="1">
      <c r="A7" s="495" t="s">
        <v>281</v>
      </c>
      <c r="B7" s="496"/>
      <c r="C7" s="497"/>
      <c r="D7" s="509">
        <f>+'０．登録フォーム'!D7</f>
        <v>0</v>
      </c>
      <c r="E7" s="510"/>
      <c r="F7" s="510"/>
      <c r="G7" s="510"/>
      <c r="H7" s="510"/>
      <c r="I7" s="510"/>
      <c r="J7" s="510"/>
      <c r="K7" s="510"/>
      <c r="L7" s="510"/>
      <c r="M7" s="510"/>
      <c r="N7" s="511"/>
    </row>
    <row r="8" spans="1:14" ht="14.25" customHeight="1">
      <c r="A8" s="498" t="s">
        <v>282</v>
      </c>
      <c r="B8" s="382"/>
      <c r="C8" s="499"/>
      <c r="D8" s="153" t="s">
        <v>0</v>
      </c>
      <c r="E8" s="519">
        <f>+'０．登録フォーム'!D10</f>
        <v>0</v>
      </c>
      <c r="F8" s="519"/>
      <c r="G8" s="516"/>
      <c r="H8" s="517"/>
      <c r="I8" s="517"/>
      <c r="J8" s="517"/>
      <c r="K8" s="517"/>
      <c r="L8" s="517"/>
      <c r="M8" s="517"/>
      <c r="N8" s="518"/>
    </row>
    <row r="9" spans="1:14" ht="16.149999999999999" customHeight="1">
      <c r="A9" s="388"/>
      <c r="B9" s="389"/>
      <c r="C9" s="390"/>
      <c r="D9" s="512" t="str">
        <f>+E5&amp;'０．登録フォーム'!D12</f>
        <v>0</v>
      </c>
      <c r="E9" s="513"/>
      <c r="F9" s="513"/>
      <c r="G9" s="513"/>
      <c r="H9" s="513"/>
      <c r="I9" s="513"/>
      <c r="J9" s="513"/>
      <c r="K9" s="513"/>
      <c r="L9" s="513"/>
      <c r="M9" s="513"/>
      <c r="N9" s="514"/>
    </row>
    <row r="10" spans="1:14" ht="15" customHeight="1" thickBot="1">
      <c r="A10" s="391"/>
      <c r="B10" s="281"/>
      <c r="C10" s="392"/>
      <c r="D10" s="154" t="s">
        <v>1</v>
      </c>
      <c r="E10" s="500">
        <f>+'０．登録フォーム'!D13</f>
        <v>0</v>
      </c>
      <c r="F10" s="500"/>
      <c r="G10" s="500"/>
      <c r="H10" s="501" t="s">
        <v>2</v>
      </c>
      <c r="I10" s="501"/>
      <c r="J10" s="500">
        <f>+'０．登録フォーム'!D14</f>
        <v>0</v>
      </c>
      <c r="K10" s="500"/>
      <c r="L10" s="500"/>
      <c r="M10" s="500"/>
      <c r="N10" s="515"/>
    </row>
    <row r="11" spans="1:14" ht="4.1500000000000004" customHeight="1" thickBot="1">
      <c r="A11" s="155"/>
      <c r="B11" s="155"/>
      <c r="C11" s="155"/>
      <c r="D11" s="155"/>
      <c r="E11" s="156"/>
      <c r="F11" s="156"/>
      <c r="G11" s="156"/>
      <c r="H11" s="155"/>
      <c r="I11" s="155"/>
      <c r="J11" s="156"/>
      <c r="K11" s="156"/>
      <c r="L11" s="156"/>
      <c r="M11" s="156"/>
      <c r="N11" s="156"/>
    </row>
    <row r="12" spans="1:14" ht="13.5" customHeight="1">
      <c r="A12" s="275" t="s">
        <v>21</v>
      </c>
      <c r="B12" s="276"/>
      <c r="C12" s="277"/>
      <c r="D12" s="414">
        <f>'０．登録フォーム'!$D$74</f>
        <v>0</v>
      </c>
      <c r="E12" s="415"/>
      <c r="F12" s="415"/>
      <c r="G12" s="415"/>
      <c r="H12" s="415"/>
      <c r="I12" s="415"/>
      <c r="J12" s="261" t="s">
        <v>314</v>
      </c>
      <c r="K12" s="262"/>
      <c r="L12" s="262"/>
      <c r="M12" s="262"/>
      <c r="N12" s="263"/>
    </row>
    <row r="13" spans="1:14" ht="20.100000000000001" customHeight="1">
      <c r="A13" s="288" t="s">
        <v>321</v>
      </c>
      <c r="B13" s="289"/>
      <c r="C13" s="290"/>
      <c r="D13" s="417">
        <f>'０．登録フォーム'!$D$73</f>
        <v>0</v>
      </c>
      <c r="E13" s="418"/>
      <c r="F13" s="418"/>
      <c r="G13" s="418"/>
      <c r="H13" s="418"/>
      <c r="I13" s="418"/>
      <c r="J13" s="411">
        <f>'０．登録フォーム'!D75</f>
        <v>0</v>
      </c>
      <c r="K13" s="412"/>
      <c r="L13" s="412"/>
      <c r="M13" s="412"/>
      <c r="N13" s="413"/>
    </row>
    <row r="14" spans="1:14" ht="16.149999999999999" customHeight="1">
      <c r="A14" s="380"/>
      <c r="B14" s="381"/>
      <c r="C14" s="382"/>
      <c r="D14" s="341" t="str">
        <f>IF('０．登録フォーム'!D77="○","部活動指導員（　　○　　）","部活動指導員（　　　　　）")</f>
        <v>部活動指導員（　　　　　）</v>
      </c>
      <c r="E14" s="342"/>
      <c r="F14" s="342"/>
      <c r="G14" s="342"/>
      <c r="H14" s="294" t="s">
        <v>320</v>
      </c>
      <c r="I14" s="359"/>
      <c r="J14" s="520">
        <f>+'０．登録フォーム'!D78</f>
        <v>0</v>
      </c>
      <c r="K14" s="520"/>
      <c r="L14" s="520"/>
      <c r="M14" s="520"/>
      <c r="N14" s="521"/>
    </row>
    <row r="15" spans="1:14" ht="15" customHeight="1" thickBot="1">
      <c r="A15" s="279" t="s">
        <v>15</v>
      </c>
      <c r="B15" s="280"/>
      <c r="C15" s="281"/>
      <c r="D15" s="158" t="s">
        <v>1</v>
      </c>
      <c r="E15" s="406">
        <f>'０．登録フォーム'!$D$79</f>
        <v>0</v>
      </c>
      <c r="F15" s="407"/>
      <c r="G15" s="408"/>
      <c r="H15" s="373" t="s">
        <v>18</v>
      </c>
      <c r="I15" s="374"/>
      <c r="J15" s="403">
        <f>'０．登録フォーム'!$D$80</f>
        <v>0</v>
      </c>
      <c r="K15" s="404"/>
      <c r="L15" s="404"/>
      <c r="M15" s="404"/>
      <c r="N15" s="405"/>
    </row>
    <row r="16" spans="1:14" ht="13.5" customHeight="1">
      <c r="A16" s="275" t="s">
        <v>21</v>
      </c>
      <c r="B16" s="276"/>
      <c r="C16" s="277"/>
      <c r="D16" s="414">
        <f>'０．登録フォーム'!$D$82</f>
        <v>0</v>
      </c>
      <c r="E16" s="415"/>
      <c r="F16" s="415"/>
      <c r="G16" s="415"/>
      <c r="H16" s="415"/>
      <c r="I16" s="416"/>
      <c r="J16" s="261" t="s">
        <v>314</v>
      </c>
      <c r="K16" s="262"/>
      <c r="L16" s="262"/>
      <c r="M16" s="262"/>
      <c r="N16" s="263"/>
    </row>
    <row r="17" spans="1:14" ht="20.100000000000001" customHeight="1">
      <c r="A17" s="288" t="s">
        <v>322</v>
      </c>
      <c r="B17" s="289"/>
      <c r="C17" s="290"/>
      <c r="D17" s="417">
        <f>'０．登録フォーム'!$D$81</f>
        <v>0</v>
      </c>
      <c r="E17" s="418"/>
      <c r="F17" s="418"/>
      <c r="G17" s="418"/>
      <c r="H17" s="418"/>
      <c r="I17" s="418"/>
      <c r="J17" s="411">
        <f>'０．登録フォーム'!$D$83</f>
        <v>0</v>
      </c>
      <c r="K17" s="412"/>
      <c r="L17" s="412"/>
      <c r="M17" s="412"/>
      <c r="N17" s="413"/>
    </row>
    <row r="18" spans="1:14" ht="18" customHeight="1">
      <c r="A18" s="399" t="s">
        <v>340</v>
      </c>
      <c r="B18" s="400"/>
      <c r="C18" s="401"/>
      <c r="D18" s="294" t="s">
        <v>338</v>
      </c>
      <c r="E18" s="295"/>
      <c r="F18" s="295"/>
      <c r="G18" s="295"/>
      <c r="H18" s="295">
        <f>'０．登録フォーム'!$D$84</f>
        <v>0</v>
      </c>
      <c r="I18" s="295"/>
      <c r="J18" s="295"/>
      <c r="K18" s="295"/>
      <c r="L18" s="295"/>
      <c r="M18" s="295"/>
      <c r="N18" s="296"/>
    </row>
    <row r="19" spans="1:14" ht="15" customHeight="1" thickBot="1">
      <c r="A19" s="402" t="s">
        <v>339</v>
      </c>
      <c r="B19" s="371"/>
      <c r="C19" s="372"/>
      <c r="D19" s="158" t="s">
        <v>1</v>
      </c>
      <c r="E19" s="410">
        <f>'０．登録フォーム'!$D$85</f>
        <v>0</v>
      </c>
      <c r="F19" s="282"/>
      <c r="G19" s="283"/>
      <c r="H19" s="284" t="s">
        <v>18</v>
      </c>
      <c r="I19" s="285"/>
      <c r="J19" s="409">
        <f>'０．登録フォーム'!$D$86</f>
        <v>0</v>
      </c>
      <c r="K19" s="286"/>
      <c r="L19" s="286"/>
      <c r="M19" s="286"/>
      <c r="N19" s="287"/>
    </row>
    <row r="20" spans="1:14" ht="12" customHeight="1">
      <c r="A20" s="522" t="s">
        <v>342</v>
      </c>
      <c r="B20" s="522"/>
      <c r="C20" s="522"/>
      <c r="D20" s="522"/>
      <c r="E20" s="522"/>
      <c r="F20" s="522"/>
      <c r="G20" s="522"/>
      <c r="H20" s="522"/>
      <c r="I20" s="522"/>
      <c r="J20" s="522"/>
      <c r="K20" s="522"/>
      <c r="L20" s="522"/>
      <c r="M20" s="522"/>
      <c r="N20" s="522"/>
    </row>
    <row r="21" spans="1:14" ht="12" customHeight="1">
      <c r="A21" s="533" t="s">
        <v>318</v>
      </c>
      <c r="B21" s="533"/>
      <c r="C21" s="533"/>
      <c r="D21" s="533"/>
      <c r="E21" s="533"/>
      <c r="F21" s="533"/>
      <c r="G21" s="533"/>
      <c r="H21" s="533"/>
      <c r="I21" s="533"/>
      <c r="J21" s="533"/>
      <c r="K21" s="533"/>
      <c r="L21" s="533"/>
      <c r="M21" s="533"/>
      <c r="N21" s="533"/>
    </row>
    <row r="22" spans="1:14" ht="4.1500000000000004" customHeight="1" thickBot="1">
      <c r="A22" s="159"/>
      <c r="B22" s="159"/>
      <c r="C22" s="160"/>
    </row>
    <row r="23" spans="1:14" ht="13.5" customHeight="1">
      <c r="A23" s="526" t="s">
        <v>21</v>
      </c>
      <c r="B23" s="527"/>
      <c r="C23" s="527"/>
      <c r="D23" s="528">
        <f>+'０．登録フォーム'!D88</f>
        <v>0</v>
      </c>
      <c r="E23" s="528"/>
      <c r="F23" s="528"/>
      <c r="G23" s="528"/>
      <c r="H23" s="528"/>
      <c r="I23" s="528"/>
      <c r="J23" s="529" t="s">
        <v>314</v>
      </c>
      <c r="K23" s="529"/>
      <c r="L23" s="529"/>
      <c r="M23" s="529"/>
      <c r="N23" s="530"/>
    </row>
    <row r="24" spans="1:14" ht="20.100000000000001" customHeight="1" thickBot="1">
      <c r="A24" s="524" t="s">
        <v>319</v>
      </c>
      <c r="B24" s="525"/>
      <c r="C24" s="525"/>
      <c r="D24" s="505">
        <f>+'０．登録フォーム'!D87</f>
        <v>0</v>
      </c>
      <c r="E24" s="505"/>
      <c r="F24" s="505"/>
      <c r="G24" s="505"/>
      <c r="H24" s="505"/>
      <c r="I24" s="505"/>
      <c r="J24" s="531">
        <f>+'０．登録フォーム'!$D$89</f>
        <v>0</v>
      </c>
      <c r="K24" s="531"/>
      <c r="L24" s="531"/>
      <c r="M24" s="531"/>
      <c r="N24" s="532"/>
    </row>
    <row r="25" spans="1:14" ht="12" customHeight="1">
      <c r="A25" s="523" t="s">
        <v>317</v>
      </c>
      <c r="B25" s="523"/>
      <c r="C25" s="523"/>
      <c r="D25" s="523"/>
      <c r="E25" s="523"/>
      <c r="F25" s="523"/>
      <c r="G25" s="523"/>
      <c r="H25" s="523"/>
      <c r="I25" s="523"/>
      <c r="J25" s="523"/>
      <c r="K25" s="523"/>
      <c r="L25" s="523"/>
      <c r="M25" s="523"/>
      <c r="N25" s="523"/>
    </row>
    <row r="26" spans="1:14" ht="12" customHeight="1">
      <c r="A26" s="161" t="s">
        <v>316</v>
      </c>
      <c r="B26" s="161"/>
      <c r="C26" s="161"/>
      <c r="D26" s="161"/>
      <c r="E26" s="161"/>
      <c r="F26" s="161"/>
      <c r="G26" s="161"/>
      <c r="H26" s="534" t="s">
        <v>375</v>
      </c>
      <c r="I26" s="534"/>
      <c r="J26" s="534"/>
      <c r="K26" s="534"/>
      <c r="L26" s="534"/>
      <c r="M26" s="534"/>
      <c r="N26" s="203">
        <f>'０．登録フォーム'!$D$17</f>
        <v>0</v>
      </c>
    </row>
    <row r="27" spans="1:14" ht="20.100000000000001" customHeight="1" thickBot="1">
      <c r="A27" s="204" t="str">
        <f>IF('０．登録フォーム'!D5="男子","【男子シングルス】選手名",IF('０．登録フォーム'!D5="女子","【女子シングルス】選手名",""))</f>
        <v/>
      </c>
      <c r="B27" s="165"/>
      <c r="C27" s="166"/>
      <c r="D27" s="166"/>
      <c r="E27" s="167"/>
      <c r="F27" s="167"/>
      <c r="G27" s="167"/>
      <c r="H27" s="167"/>
      <c r="I27" s="167"/>
      <c r="J27" s="167"/>
      <c r="K27" s="167"/>
      <c r="L27" s="167"/>
      <c r="M27" s="167"/>
      <c r="N27" s="167"/>
    </row>
    <row r="28" spans="1:14" ht="13.5" customHeight="1">
      <c r="A28" s="309" t="s">
        <v>3</v>
      </c>
      <c r="B28" s="250" t="s">
        <v>19</v>
      </c>
      <c r="C28" s="251"/>
      <c r="D28" s="251"/>
      <c r="E28" s="251"/>
      <c r="F28" s="539" t="s">
        <v>4</v>
      </c>
      <c r="G28" s="493" t="s">
        <v>7</v>
      </c>
      <c r="H28" s="309" t="s">
        <v>3</v>
      </c>
      <c r="I28" s="334" t="s">
        <v>20</v>
      </c>
      <c r="J28" s="251"/>
      <c r="K28" s="251"/>
      <c r="L28" s="251"/>
      <c r="M28" s="539" t="s">
        <v>4</v>
      </c>
      <c r="N28" s="493" t="s">
        <v>7</v>
      </c>
    </row>
    <row r="29" spans="1:14" ht="17.100000000000001" customHeight="1">
      <c r="A29" s="310"/>
      <c r="B29" s="269" t="s">
        <v>5</v>
      </c>
      <c r="C29" s="270"/>
      <c r="D29" s="270"/>
      <c r="E29" s="270"/>
      <c r="F29" s="540"/>
      <c r="G29" s="494"/>
      <c r="H29" s="310"/>
      <c r="I29" s="337" t="s">
        <v>5</v>
      </c>
      <c r="J29" s="270"/>
      <c r="K29" s="270"/>
      <c r="L29" s="270"/>
      <c r="M29" s="540"/>
      <c r="N29" s="494"/>
    </row>
    <row r="30" spans="1:14" ht="14.1" customHeight="1" thickBot="1">
      <c r="A30" s="311"/>
      <c r="B30" s="168" t="s">
        <v>343</v>
      </c>
      <c r="C30" s="315" t="s">
        <v>312</v>
      </c>
      <c r="D30" s="315"/>
      <c r="E30" s="315"/>
      <c r="F30" s="315"/>
      <c r="G30" s="318"/>
      <c r="H30" s="311"/>
      <c r="I30" s="168" t="s">
        <v>343</v>
      </c>
      <c r="J30" s="315" t="s">
        <v>312</v>
      </c>
      <c r="K30" s="315"/>
      <c r="L30" s="315"/>
      <c r="M30" s="315"/>
      <c r="N30" s="318"/>
    </row>
    <row r="31" spans="1:14" ht="13.5" customHeight="1">
      <c r="A31" s="457">
        <v>1</v>
      </c>
      <c r="B31" s="465" t="str">
        <f>IF('０．登録フォーム'!D105="","",'０．登録フォーム'!D105)</f>
        <v/>
      </c>
      <c r="C31" s="466"/>
      <c r="D31" s="466"/>
      <c r="E31" s="466"/>
      <c r="F31" s="490" t="str">
        <f>IF('０．登録フォーム'!D107="","",'０．登録フォーム'!D107)</f>
        <v/>
      </c>
      <c r="G31" s="491" t="str">
        <f>IF('０．登録フォーム'!D109="","",'０．登録フォーム'!D109)</f>
        <v/>
      </c>
      <c r="H31" s="459">
        <v>3</v>
      </c>
      <c r="I31" s="492" t="str">
        <f>IF('０．登録フォーム'!D117="","",'０．登録フォーム'!D117)</f>
        <v/>
      </c>
      <c r="J31" s="466"/>
      <c r="K31" s="466"/>
      <c r="L31" s="466" t="str">
        <f>IF('０．登録フォーム'!O44="","",'０．登録フォーム'!O44)</f>
        <v xml:space="preserve">事務担当者（管理者）
</v>
      </c>
      <c r="M31" s="490" t="str">
        <f>IF('０．登録フォーム'!D119="","",'０．登録フォーム'!D119)</f>
        <v/>
      </c>
      <c r="N31" s="491" t="str">
        <f>IF('０．登録フォーム'!D121="","",'０．登録フォーム'!D121)</f>
        <v/>
      </c>
    </row>
    <row r="32" spans="1:14" ht="17.100000000000001" customHeight="1">
      <c r="A32" s="230"/>
      <c r="B32" s="467" t="str">
        <f>IF('０．登録フォーム'!D104="","",'０．登録フォーム'!D104)</f>
        <v/>
      </c>
      <c r="C32" s="468"/>
      <c r="D32" s="468"/>
      <c r="E32" s="468"/>
      <c r="F32" s="474"/>
      <c r="G32" s="472"/>
      <c r="H32" s="460"/>
      <c r="I32" s="477" t="str">
        <f>IF('０．登録フォーム'!D116="","",'０．登録フォーム'!D116)</f>
        <v/>
      </c>
      <c r="J32" s="468"/>
      <c r="K32" s="468"/>
      <c r="L32" s="468"/>
      <c r="M32" s="474"/>
      <c r="N32" s="472"/>
    </row>
    <row r="33" spans="1:14" ht="14.1" customHeight="1">
      <c r="A33" s="231"/>
      <c r="B33" s="169" t="s">
        <v>343</v>
      </c>
      <c r="C33" s="427">
        <f>'０．登録フォーム'!$D$108</f>
        <v>0</v>
      </c>
      <c r="D33" s="427"/>
      <c r="E33" s="427"/>
      <c r="F33" s="427"/>
      <c r="G33" s="462"/>
      <c r="H33" s="461"/>
      <c r="I33" s="169" t="s">
        <v>343</v>
      </c>
      <c r="J33" s="427">
        <f>'０．登録フォーム'!$D$120</f>
        <v>0</v>
      </c>
      <c r="K33" s="427"/>
      <c r="L33" s="427"/>
      <c r="M33" s="427"/>
      <c r="N33" s="462"/>
    </row>
    <row r="34" spans="1:14" ht="13.5" customHeight="1">
      <c r="A34" s="230">
        <v>2</v>
      </c>
      <c r="B34" s="469" t="str">
        <f>IF('０．登録フォーム'!D111="","",'０．登録フォーム'!D111)</f>
        <v/>
      </c>
      <c r="C34" s="470"/>
      <c r="D34" s="470"/>
      <c r="E34" s="470"/>
      <c r="F34" s="473" t="str">
        <f>IF('０．登録フォーム'!D113="","",'０．登録フォーム'!D113)</f>
        <v/>
      </c>
      <c r="G34" s="471" t="str">
        <f>IF('０．登録フォーム'!D115="","",'０．登録フォーム'!D115)</f>
        <v/>
      </c>
      <c r="H34" s="230">
        <v>4</v>
      </c>
      <c r="I34" s="475" t="str">
        <f>IF('０．登録フォーム'!D123="","",'０．登録フォーム'!D123)</f>
        <v/>
      </c>
      <c r="J34" s="476"/>
      <c r="K34" s="476"/>
      <c r="L34" s="476" t="str">
        <f>IF('０．登録フォーム'!O44="","",'０．登録フォーム'!O44)</f>
        <v xml:space="preserve">事務担当者（管理者）
</v>
      </c>
      <c r="M34" s="473" t="str">
        <f>IF('０．登録フォーム'!D125="","",'０．登録フォーム'!D125)</f>
        <v/>
      </c>
      <c r="N34" s="471" t="str">
        <f>IF('０．登録フォーム'!D127="","",'０．登録フォーム'!D127)</f>
        <v/>
      </c>
    </row>
    <row r="35" spans="1:14" ht="17.100000000000001" customHeight="1">
      <c r="A35" s="230"/>
      <c r="B35" s="467" t="str">
        <f>IF('０．登録フォーム'!D110="","",'０．登録フォーム'!D110)</f>
        <v/>
      </c>
      <c r="C35" s="468"/>
      <c r="D35" s="468"/>
      <c r="E35" s="468"/>
      <c r="F35" s="474"/>
      <c r="G35" s="472"/>
      <c r="H35" s="230"/>
      <c r="I35" s="477" t="str">
        <f>IF('０．登録フォーム'!D122="","",'０．登録フォーム'!D122)</f>
        <v/>
      </c>
      <c r="J35" s="468"/>
      <c r="K35" s="468"/>
      <c r="L35" s="468"/>
      <c r="M35" s="474"/>
      <c r="N35" s="472"/>
    </row>
    <row r="36" spans="1:14" ht="14.1" customHeight="1" thickBot="1">
      <c r="A36" s="458"/>
      <c r="B36" s="168" t="s">
        <v>343</v>
      </c>
      <c r="C36" s="463">
        <f>'０．登録フォーム'!$D$114</f>
        <v>0</v>
      </c>
      <c r="D36" s="463"/>
      <c r="E36" s="463"/>
      <c r="F36" s="463"/>
      <c r="G36" s="464"/>
      <c r="H36" s="458"/>
      <c r="I36" s="168" t="s">
        <v>343</v>
      </c>
      <c r="J36" s="463">
        <f>'０．登録フォーム'!$D$126</f>
        <v>0</v>
      </c>
      <c r="K36" s="463"/>
      <c r="L36" s="463"/>
      <c r="M36" s="463"/>
      <c r="N36" s="464"/>
    </row>
    <row r="37" spans="1:14" ht="20.100000000000001" customHeight="1" thickBot="1">
      <c r="A37" s="198" t="str">
        <f>IF('０．登録フォーム'!D5="男子","【男子ダブルス】選手名",IF('０．登録フォーム'!D5="女子","【女子ダブルス】選手名",""))</f>
        <v/>
      </c>
      <c r="B37" s="166"/>
      <c r="C37" s="170"/>
      <c r="D37" s="170"/>
      <c r="F37" s="171"/>
      <c r="G37" s="171"/>
      <c r="H37" s="171"/>
      <c r="I37" s="171"/>
      <c r="J37" s="171"/>
      <c r="K37" s="171"/>
      <c r="L37" s="170"/>
    </row>
    <row r="38" spans="1:14" ht="13.5" customHeight="1">
      <c r="A38" s="451" t="s">
        <v>3</v>
      </c>
      <c r="B38" s="250" t="s">
        <v>20</v>
      </c>
      <c r="C38" s="251"/>
      <c r="D38" s="251"/>
      <c r="E38" s="251"/>
      <c r="F38" s="251"/>
      <c r="G38" s="271" t="s">
        <v>4</v>
      </c>
      <c r="H38" s="250" t="s">
        <v>20</v>
      </c>
      <c r="I38" s="251"/>
      <c r="J38" s="251"/>
      <c r="K38" s="251"/>
      <c r="L38" s="251"/>
      <c r="M38" s="271" t="s">
        <v>4</v>
      </c>
      <c r="N38" s="430" t="s">
        <v>376</v>
      </c>
    </row>
    <row r="39" spans="1:14" ht="17.100000000000001" customHeight="1">
      <c r="A39" s="452"/>
      <c r="B39" s="269" t="s">
        <v>5</v>
      </c>
      <c r="C39" s="270"/>
      <c r="D39" s="270"/>
      <c r="E39" s="270"/>
      <c r="F39" s="270"/>
      <c r="G39" s="272"/>
      <c r="H39" s="269" t="s">
        <v>6</v>
      </c>
      <c r="I39" s="270"/>
      <c r="J39" s="270"/>
      <c r="K39" s="270"/>
      <c r="L39" s="270"/>
      <c r="M39" s="272"/>
      <c r="N39" s="431"/>
    </row>
    <row r="40" spans="1:14" ht="14.1" customHeight="1" thickBot="1">
      <c r="A40" s="453"/>
      <c r="B40" s="535" t="s">
        <v>343</v>
      </c>
      <c r="C40" s="536"/>
      <c r="D40" s="315" t="s">
        <v>312</v>
      </c>
      <c r="E40" s="315"/>
      <c r="F40" s="315"/>
      <c r="G40" s="316"/>
      <c r="H40" s="535" t="s">
        <v>343</v>
      </c>
      <c r="I40" s="536"/>
      <c r="J40" s="315" t="s">
        <v>312</v>
      </c>
      <c r="K40" s="315"/>
      <c r="L40" s="315"/>
      <c r="M40" s="316"/>
      <c r="N40" s="432"/>
    </row>
    <row r="41" spans="1:14" ht="13.5" customHeight="1">
      <c r="A41" s="231">
        <v>1</v>
      </c>
      <c r="B41" s="332" t="str">
        <f>IF('０．登録フォーム'!D130="","",'０．登録フォーム'!D130)</f>
        <v/>
      </c>
      <c r="C41" s="333"/>
      <c r="D41" s="333"/>
      <c r="E41" s="333"/>
      <c r="F41" s="334"/>
      <c r="G41" s="454" t="str">
        <f>IF('０．登録フォーム'!D132="","",'０．登録フォーム'!D132)</f>
        <v/>
      </c>
      <c r="H41" s="435" t="str">
        <f>IF('０．登録フォーム'!D135="","",'０．登録フォーム'!D135)</f>
        <v/>
      </c>
      <c r="I41" s="436"/>
      <c r="J41" s="436"/>
      <c r="K41" s="436"/>
      <c r="L41" s="437"/>
      <c r="M41" s="456" t="str">
        <f>IF('０．登録フォーム'!D137="","",'０．登録フォーム'!D137)</f>
        <v/>
      </c>
      <c r="N41" s="423" t="str">
        <f>IF('０．登録フォーム'!D139="","",'０．登録フォーム'!D139)</f>
        <v/>
      </c>
    </row>
    <row r="42" spans="1:14" ht="17.100000000000001" customHeight="1">
      <c r="A42" s="419"/>
      <c r="B42" s="438" t="str">
        <f>IF('０．登録フォーム'!D129="","",'０．登録フォーム'!D129)</f>
        <v/>
      </c>
      <c r="C42" s="439"/>
      <c r="D42" s="439"/>
      <c r="E42" s="439"/>
      <c r="F42" s="440"/>
      <c r="G42" s="455"/>
      <c r="H42" s="438" t="str">
        <f>IF('０．登録フォーム'!D134="","",'０．登録フォーム'!D134)</f>
        <v/>
      </c>
      <c r="I42" s="439"/>
      <c r="J42" s="439"/>
      <c r="K42" s="439"/>
      <c r="L42" s="440"/>
      <c r="M42" s="245"/>
      <c r="N42" s="421"/>
    </row>
    <row r="43" spans="1:14" ht="14.1" customHeight="1">
      <c r="A43" s="235"/>
      <c r="B43" s="537" t="s">
        <v>343</v>
      </c>
      <c r="C43" s="538"/>
      <c r="D43" s="427">
        <f>'０．登録フォーム'!$D$133</f>
        <v>0</v>
      </c>
      <c r="E43" s="427"/>
      <c r="F43" s="427"/>
      <c r="G43" s="428"/>
      <c r="H43" s="441" t="s">
        <v>343</v>
      </c>
      <c r="I43" s="442"/>
      <c r="J43" s="425">
        <f>'０．登録フォーム'!$D$138</f>
        <v>0</v>
      </c>
      <c r="K43" s="425"/>
      <c r="L43" s="425"/>
      <c r="M43" s="426"/>
      <c r="N43" s="424"/>
    </row>
    <row r="44" spans="1:14" ht="13.5" customHeight="1">
      <c r="A44" s="419">
        <v>2</v>
      </c>
      <c r="B44" s="252" t="str">
        <f>IF('０．登録フォーム'!D141="","",'０．登録フォーム'!D141)</f>
        <v/>
      </c>
      <c r="C44" s="253"/>
      <c r="D44" s="253"/>
      <c r="E44" s="253"/>
      <c r="F44" s="254"/>
      <c r="G44" s="480" t="str">
        <f>IF('０．登録フォーム'!D143="","",'０．登録フォーム'!D143)</f>
        <v/>
      </c>
      <c r="H44" s="443" t="str">
        <f>IF('０．登録フォーム'!D146="","",'０．登録フォーム'!D146)</f>
        <v/>
      </c>
      <c r="I44" s="444"/>
      <c r="J44" s="444"/>
      <c r="K44" s="444"/>
      <c r="L44" s="445"/>
      <c r="M44" s="298" t="str">
        <f>IF('０．登録フォーム'!D148="","",'０．登録フォーム'!D148)</f>
        <v/>
      </c>
      <c r="N44" s="421" t="str">
        <f>IF('０．登録フォーム'!D150="","",'０．登録フォーム'!D150)</f>
        <v/>
      </c>
    </row>
    <row r="45" spans="1:14" ht="17.100000000000001" customHeight="1">
      <c r="A45" s="419"/>
      <c r="B45" s="438" t="str">
        <f>IF('０．登録フォーム'!D140="","",'０．登録フォーム'!D140)</f>
        <v/>
      </c>
      <c r="C45" s="439"/>
      <c r="D45" s="439"/>
      <c r="E45" s="439"/>
      <c r="F45" s="440"/>
      <c r="G45" s="455"/>
      <c r="H45" s="438" t="str">
        <f>IF('０．登録フォーム'!D145="","",'０．登録フォーム'!D145)</f>
        <v/>
      </c>
      <c r="I45" s="439"/>
      <c r="J45" s="439"/>
      <c r="K45" s="439"/>
      <c r="L45" s="440"/>
      <c r="M45" s="245"/>
      <c r="N45" s="421"/>
    </row>
    <row r="46" spans="1:14" ht="14.1" customHeight="1">
      <c r="A46" s="419"/>
      <c r="B46" s="537" t="s">
        <v>343</v>
      </c>
      <c r="C46" s="538"/>
      <c r="D46" s="427">
        <f>'０．登録フォーム'!$D$144</f>
        <v>0</v>
      </c>
      <c r="E46" s="427"/>
      <c r="F46" s="427"/>
      <c r="G46" s="428"/>
      <c r="H46" s="446" t="s">
        <v>343</v>
      </c>
      <c r="I46" s="447"/>
      <c r="J46" s="427">
        <f>'０．登録フォーム'!$D$149</f>
        <v>0</v>
      </c>
      <c r="K46" s="427"/>
      <c r="L46" s="427"/>
      <c r="M46" s="428"/>
      <c r="N46" s="421"/>
    </row>
    <row r="47" spans="1:14" ht="13.5" customHeight="1">
      <c r="A47" s="231">
        <v>3</v>
      </c>
      <c r="B47" s="252" t="str">
        <f>IF('０．登録フォーム'!D152="","",'０．登録フォーム'!D152)</f>
        <v/>
      </c>
      <c r="C47" s="253"/>
      <c r="D47" s="253"/>
      <c r="E47" s="253"/>
      <c r="F47" s="254"/>
      <c r="G47" s="480" t="str">
        <f>IF('０．登録フォーム'!D154="","",'０．登録フォーム'!D154)</f>
        <v/>
      </c>
      <c r="H47" s="448" t="str">
        <f>IF('０．登録フォーム'!D157="","",'０．登録フォーム'!D157)</f>
        <v/>
      </c>
      <c r="I47" s="449"/>
      <c r="J47" s="449"/>
      <c r="K47" s="449"/>
      <c r="L47" s="450"/>
      <c r="M47" s="244" t="str">
        <f>IF('０．登録フォーム'!D159="","",'０．登録フォーム'!D159)</f>
        <v/>
      </c>
      <c r="N47" s="423" t="str">
        <f>IF('０．登録フォーム'!D161="","",'０．登録フォーム'!D161)</f>
        <v/>
      </c>
    </row>
    <row r="48" spans="1:14" ht="17.100000000000001" customHeight="1">
      <c r="A48" s="419"/>
      <c r="B48" s="438" t="str">
        <f>IF('０．登録フォーム'!D151="","",'０．登録フォーム'!D151)</f>
        <v/>
      </c>
      <c r="C48" s="439"/>
      <c r="D48" s="439"/>
      <c r="E48" s="439"/>
      <c r="F48" s="440"/>
      <c r="G48" s="455"/>
      <c r="H48" s="487" t="str">
        <f>IF('０．登録フォーム'!D156="","",'０．登録フォーム'!D156)</f>
        <v/>
      </c>
      <c r="I48" s="488"/>
      <c r="J48" s="488"/>
      <c r="K48" s="488"/>
      <c r="L48" s="489"/>
      <c r="M48" s="245"/>
      <c r="N48" s="421"/>
    </row>
    <row r="49" spans="1:14" ht="14.1" customHeight="1">
      <c r="A49" s="235"/>
      <c r="B49" s="537" t="s">
        <v>343</v>
      </c>
      <c r="C49" s="538"/>
      <c r="D49" s="427">
        <f>'０．登録フォーム'!$D$155</f>
        <v>0</v>
      </c>
      <c r="E49" s="427"/>
      <c r="F49" s="427"/>
      <c r="G49" s="428"/>
      <c r="H49" s="446" t="s">
        <v>343</v>
      </c>
      <c r="I49" s="447"/>
      <c r="J49" s="429">
        <f>'０．登録フォーム'!$D$160</f>
        <v>0</v>
      </c>
      <c r="K49" s="429"/>
      <c r="L49" s="429"/>
      <c r="M49" s="426"/>
      <c r="N49" s="424"/>
    </row>
    <row r="50" spans="1:14" ht="13.5" customHeight="1">
      <c r="A50" s="419">
        <v>4</v>
      </c>
      <c r="B50" s="242" t="str">
        <f>IF('０．登録フォーム'!D163="","",'０．登録フォーム'!D163)</f>
        <v/>
      </c>
      <c r="C50" s="243"/>
      <c r="D50" s="243"/>
      <c r="E50" s="243"/>
      <c r="F50" s="243"/>
      <c r="G50" s="480" t="str">
        <f>IF('０．登録フォーム'!D165="","",'０．登録フォーム'!D165)</f>
        <v/>
      </c>
      <c r="H50" s="443" t="str">
        <f>IF('０．登録フォーム'!D168="","",'０．登録フォーム'!D168)</f>
        <v/>
      </c>
      <c r="I50" s="444"/>
      <c r="J50" s="444"/>
      <c r="K50" s="444"/>
      <c r="L50" s="445"/>
      <c r="M50" s="298" t="str">
        <f>IF('０．登録フォーム'!D170="","",'０．登録フォーム'!D170)</f>
        <v/>
      </c>
      <c r="N50" s="421" t="str">
        <f>IF('０．登録フォーム'!D172="","",'０．登録フォーム'!D172)</f>
        <v/>
      </c>
    </row>
    <row r="51" spans="1:14" ht="17.100000000000001" customHeight="1">
      <c r="A51" s="419"/>
      <c r="B51" s="482" t="str">
        <f>IF('０．登録フォーム'!D162="","",'０．登録フォーム'!D162)</f>
        <v/>
      </c>
      <c r="C51" s="483"/>
      <c r="D51" s="483"/>
      <c r="E51" s="483"/>
      <c r="F51" s="483"/>
      <c r="G51" s="455"/>
      <c r="H51" s="438" t="str">
        <f>IF('０．登録フォーム'!D167="","",'０．登録フォーム'!D167)</f>
        <v/>
      </c>
      <c r="I51" s="439"/>
      <c r="J51" s="439"/>
      <c r="K51" s="439"/>
      <c r="L51" s="440"/>
      <c r="M51" s="245"/>
      <c r="N51" s="421"/>
    </row>
    <row r="52" spans="1:14" ht="14.1" customHeight="1" thickBot="1">
      <c r="A52" s="420"/>
      <c r="B52" s="535" t="s">
        <v>343</v>
      </c>
      <c r="C52" s="536"/>
      <c r="D52" s="463">
        <f>'０．登録フォーム'!$D$166</f>
        <v>0</v>
      </c>
      <c r="E52" s="463"/>
      <c r="F52" s="463"/>
      <c r="G52" s="434"/>
      <c r="H52" s="484" t="s">
        <v>343</v>
      </c>
      <c r="I52" s="485"/>
      <c r="J52" s="433">
        <f>'０．登録フォーム'!$D$171</f>
        <v>0</v>
      </c>
      <c r="K52" s="433"/>
      <c r="L52" s="433"/>
      <c r="M52" s="434"/>
      <c r="N52" s="422"/>
    </row>
    <row r="53" spans="1:14" ht="4.1500000000000004" customHeight="1">
      <c r="A53" s="171"/>
      <c r="B53" s="172"/>
      <c r="C53" s="163"/>
      <c r="D53" s="163"/>
      <c r="E53" s="163"/>
      <c r="F53" s="163"/>
      <c r="G53" s="173"/>
      <c r="H53" s="173"/>
      <c r="I53" s="172"/>
      <c r="J53" s="163"/>
      <c r="K53" s="163"/>
      <c r="L53" s="163"/>
      <c r="M53" s="163"/>
      <c r="N53" s="174"/>
    </row>
    <row r="54" spans="1:14" ht="14.25" customHeight="1">
      <c r="B54" s="486" t="s">
        <v>12</v>
      </c>
      <c r="C54" s="486"/>
      <c r="D54" s="486"/>
      <c r="E54" s="486"/>
      <c r="F54" s="486"/>
      <c r="G54" s="486"/>
      <c r="H54" s="486"/>
      <c r="I54" s="486"/>
      <c r="J54" s="486"/>
      <c r="K54" s="486"/>
      <c r="L54" s="486"/>
      <c r="M54" s="486"/>
    </row>
    <row r="55" spans="1:14" ht="14.25" customHeight="1">
      <c r="B55" s="486"/>
      <c r="C55" s="486"/>
      <c r="D55" s="486"/>
      <c r="E55" s="486"/>
      <c r="F55" s="486"/>
      <c r="G55" s="486"/>
      <c r="H55" s="486"/>
      <c r="I55" s="486"/>
      <c r="J55" s="486"/>
      <c r="K55" s="486"/>
      <c r="L55" s="486"/>
      <c r="M55" s="486"/>
    </row>
    <row r="56" spans="1:14" ht="2.25" customHeight="1">
      <c r="B56" s="175"/>
      <c r="C56" s="175"/>
      <c r="D56" s="175"/>
      <c r="E56" s="175"/>
      <c r="F56" s="175"/>
      <c r="G56" s="175"/>
    </row>
    <row r="57" spans="1:14">
      <c r="A57" s="305">
        <f>'０．登録フォーム'!$D$16</f>
        <v>0</v>
      </c>
      <c r="B57" s="305"/>
      <c r="C57" s="305"/>
      <c r="D57" s="305"/>
      <c r="E57" s="305"/>
      <c r="F57" s="305"/>
      <c r="G57" s="305"/>
    </row>
    <row r="58" spans="1:14" ht="2.25" customHeight="1">
      <c r="C58" s="162"/>
      <c r="D58" s="162"/>
      <c r="E58" s="163"/>
    </row>
    <row r="59" spans="1:14" ht="18.399999999999999" thickBot="1">
      <c r="A59" s="166"/>
      <c r="B59" s="166"/>
      <c r="C59" s="205"/>
      <c r="D59" s="205"/>
      <c r="E59" s="206">
        <f>+D7</f>
        <v>0</v>
      </c>
      <c r="F59" s="207" t="s">
        <v>223</v>
      </c>
      <c r="G59" s="208"/>
      <c r="H59" s="209"/>
      <c r="I59" s="479">
        <f>+'０．登録フォーム'!D15</f>
        <v>0</v>
      </c>
      <c r="J59" s="479"/>
      <c r="K59" s="479"/>
      <c r="L59" s="481" t="s">
        <v>280</v>
      </c>
      <c r="M59" s="481"/>
      <c r="N59" s="481"/>
    </row>
    <row r="60" spans="1:14" ht="15.75">
      <c r="A60" s="171"/>
      <c r="B60" s="171"/>
      <c r="C60" s="478"/>
      <c r="D60" s="478"/>
      <c r="E60" s="478"/>
      <c r="F60" s="478"/>
      <c r="G60" s="478"/>
      <c r="H60" s="478"/>
      <c r="I60" s="478"/>
      <c r="J60" s="478"/>
      <c r="K60" s="478"/>
      <c r="L60" s="478"/>
      <c r="M60" s="478"/>
      <c r="N60" s="478"/>
    </row>
  </sheetData>
  <protectedRanges>
    <protectedRange sqref="D58:M58 A57:B58 H59:M59 A59:E59 D57:G57 W25:X25" name="範囲1_1"/>
    <protectedRange sqref="C57:C58" name="範囲1_1_1"/>
    <protectedRange sqref="C60:J60" name="範囲1_1_2"/>
    <protectedRange sqref="F59" name="範囲1"/>
  </protectedRanges>
  <mergeCells count="156">
    <mergeCell ref="H26:M26"/>
    <mergeCell ref="B40:C40"/>
    <mergeCell ref="H40:I40"/>
    <mergeCell ref="H39:L39"/>
    <mergeCell ref="H38:L38"/>
    <mergeCell ref="D52:G52"/>
    <mergeCell ref="B52:C52"/>
    <mergeCell ref="D49:G49"/>
    <mergeCell ref="B49:C49"/>
    <mergeCell ref="D46:G46"/>
    <mergeCell ref="B46:C46"/>
    <mergeCell ref="D43:G43"/>
    <mergeCell ref="B43:C43"/>
    <mergeCell ref="B41:F41"/>
    <mergeCell ref="B42:F42"/>
    <mergeCell ref="B44:F44"/>
    <mergeCell ref="B45:F45"/>
    <mergeCell ref="F28:F29"/>
    <mergeCell ref="G28:G29"/>
    <mergeCell ref="I28:L28"/>
    <mergeCell ref="M28:M29"/>
    <mergeCell ref="H28:H30"/>
    <mergeCell ref="C30:G30"/>
    <mergeCell ref="J30:N30"/>
    <mergeCell ref="A20:N20"/>
    <mergeCell ref="A25:N25"/>
    <mergeCell ref="A24:C24"/>
    <mergeCell ref="A23:C23"/>
    <mergeCell ref="D23:I23"/>
    <mergeCell ref="D24:I24"/>
    <mergeCell ref="J23:N23"/>
    <mergeCell ref="J24:N24"/>
    <mergeCell ref="A21:N21"/>
    <mergeCell ref="A12:C12"/>
    <mergeCell ref="D12:I12"/>
    <mergeCell ref="J12:N12"/>
    <mergeCell ref="D13:I13"/>
    <mergeCell ref="J13:N13"/>
    <mergeCell ref="J14:N14"/>
    <mergeCell ref="H14:I14"/>
    <mergeCell ref="D14:G14"/>
    <mergeCell ref="A13:C14"/>
    <mergeCell ref="A1:M1"/>
    <mergeCell ref="A3:M3"/>
    <mergeCell ref="A6:C6"/>
    <mergeCell ref="A7:C7"/>
    <mergeCell ref="A8:C10"/>
    <mergeCell ref="E10:G10"/>
    <mergeCell ref="H10:I10"/>
    <mergeCell ref="A4:D4"/>
    <mergeCell ref="A5:D5"/>
    <mergeCell ref="J4:N4"/>
    <mergeCell ref="J5:N5"/>
    <mergeCell ref="D6:N6"/>
    <mergeCell ref="D7:N7"/>
    <mergeCell ref="D9:N9"/>
    <mergeCell ref="J10:N10"/>
    <mergeCell ref="G8:N8"/>
    <mergeCell ref="E4:I4"/>
    <mergeCell ref="E5:I5"/>
    <mergeCell ref="E8:F8"/>
    <mergeCell ref="F31:F32"/>
    <mergeCell ref="G31:G32"/>
    <mergeCell ref="I31:L31"/>
    <mergeCell ref="M31:M32"/>
    <mergeCell ref="N31:N32"/>
    <mergeCell ref="I32:L32"/>
    <mergeCell ref="B28:E28"/>
    <mergeCell ref="B29:E29"/>
    <mergeCell ref="N28:N29"/>
    <mergeCell ref="I29:L29"/>
    <mergeCell ref="C60:N60"/>
    <mergeCell ref="I59:K59"/>
    <mergeCell ref="G50:G51"/>
    <mergeCell ref="M50:M51"/>
    <mergeCell ref="M44:M45"/>
    <mergeCell ref="G47:G48"/>
    <mergeCell ref="M47:M48"/>
    <mergeCell ref="G44:G45"/>
    <mergeCell ref="L59:N59"/>
    <mergeCell ref="B47:F47"/>
    <mergeCell ref="B48:F48"/>
    <mergeCell ref="B50:F50"/>
    <mergeCell ref="B51:F51"/>
    <mergeCell ref="H50:L50"/>
    <mergeCell ref="H51:L51"/>
    <mergeCell ref="H52:I52"/>
    <mergeCell ref="A57:G57"/>
    <mergeCell ref="B54:M55"/>
    <mergeCell ref="H48:L48"/>
    <mergeCell ref="H49:I49"/>
    <mergeCell ref="G41:G42"/>
    <mergeCell ref="M41:M42"/>
    <mergeCell ref="G38:G39"/>
    <mergeCell ref="A31:A33"/>
    <mergeCell ref="A34:A36"/>
    <mergeCell ref="H34:H36"/>
    <mergeCell ref="H31:H33"/>
    <mergeCell ref="C33:G33"/>
    <mergeCell ref="C36:G36"/>
    <mergeCell ref="J33:N33"/>
    <mergeCell ref="J36:N36"/>
    <mergeCell ref="B31:E31"/>
    <mergeCell ref="B32:E32"/>
    <mergeCell ref="B34:E34"/>
    <mergeCell ref="B35:E35"/>
    <mergeCell ref="N34:N35"/>
    <mergeCell ref="F34:F35"/>
    <mergeCell ref="G34:G35"/>
    <mergeCell ref="I34:L34"/>
    <mergeCell ref="M34:M35"/>
    <mergeCell ref="I35:L35"/>
    <mergeCell ref="B38:F38"/>
    <mergeCell ref="B39:F39"/>
    <mergeCell ref="D40:G40"/>
    <mergeCell ref="A28:A30"/>
    <mergeCell ref="M38:M39"/>
    <mergeCell ref="A50:A52"/>
    <mergeCell ref="A47:A49"/>
    <mergeCell ref="A44:A46"/>
    <mergeCell ref="A41:A43"/>
    <mergeCell ref="N50:N52"/>
    <mergeCell ref="N47:N49"/>
    <mergeCell ref="N44:N46"/>
    <mergeCell ref="N41:N43"/>
    <mergeCell ref="J40:M40"/>
    <mergeCell ref="J43:M43"/>
    <mergeCell ref="J46:M46"/>
    <mergeCell ref="J49:M49"/>
    <mergeCell ref="N38:N40"/>
    <mergeCell ref="J52:M52"/>
    <mergeCell ref="H41:L41"/>
    <mergeCell ref="H42:L42"/>
    <mergeCell ref="H43:I43"/>
    <mergeCell ref="H44:L44"/>
    <mergeCell ref="H45:L45"/>
    <mergeCell ref="H46:I46"/>
    <mergeCell ref="H47:L47"/>
    <mergeCell ref="A38:A40"/>
    <mergeCell ref="A18:C18"/>
    <mergeCell ref="A19:C19"/>
    <mergeCell ref="H19:I19"/>
    <mergeCell ref="J15:N15"/>
    <mergeCell ref="E15:G15"/>
    <mergeCell ref="J19:N19"/>
    <mergeCell ref="E19:G19"/>
    <mergeCell ref="D18:G18"/>
    <mergeCell ref="H18:N18"/>
    <mergeCell ref="A17:C17"/>
    <mergeCell ref="J16:N16"/>
    <mergeCell ref="J17:N17"/>
    <mergeCell ref="A15:C15"/>
    <mergeCell ref="D16:I16"/>
    <mergeCell ref="D17:I17"/>
    <mergeCell ref="A16:C16"/>
    <mergeCell ref="H15:I15"/>
  </mergeCells>
  <phoneticPr fontId="5"/>
  <conditionalFormatting sqref="B30:B36">
    <cfRule type="cellIs" dxfId="17" priority="9" operator="equal">
      <formula>0</formula>
    </cfRule>
  </conditionalFormatting>
  <conditionalFormatting sqref="D6:D7 E8 D9 J10:J11 D23:D24 M41:N41 M42 M44:N44 M45 M47:N47 M48 M50:N50 M51 I53">
    <cfRule type="cellIs" dxfId="16" priority="53" operator="equal">
      <formula>0</formula>
    </cfRule>
  </conditionalFormatting>
  <conditionalFormatting sqref="D12:D14 B40:B53">
    <cfRule type="cellIs" dxfId="15" priority="30" operator="equal">
      <formula>0</formula>
    </cfRule>
  </conditionalFormatting>
  <conditionalFormatting sqref="D16:D18 H18">
    <cfRule type="cellIs" dxfId="14" priority="12" operator="equal">
      <formula>0</formula>
    </cfRule>
  </conditionalFormatting>
  <conditionalFormatting sqref="E5">
    <cfRule type="cellIs" dxfId="13" priority="35" operator="equal">
      <formula>0</formula>
    </cfRule>
  </conditionalFormatting>
  <conditionalFormatting sqref="E15">
    <cfRule type="cellIs" dxfId="12" priority="15" operator="equal">
      <formula>0</formula>
    </cfRule>
  </conditionalFormatting>
  <conditionalFormatting sqref="E19">
    <cfRule type="cellIs" dxfId="11" priority="13" operator="equal">
      <formula>0</formula>
    </cfRule>
  </conditionalFormatting>
  <conditionalFormatting sqref="F31:G32 F34:G35 G41:G42 G44:G45 G47:G48 G50:G51">
    <cfRule type="cellIs" dxfId="10" priority="41" operator="equal">
      <formula>0</formula>
    </cfRule>
  </conditionalFormatting>
  <conditionalFormatting sqref="G8">
    <cfRule type="cellIs" dxfId="9" priority="48" operator="equal">
      <formula>0</formula>
    </cfRule>
  </conditionalFormatting>
  <conditionalFormatting sqref="H14">
    <cfRule type="cellIs" dxfId="8" priority="20" operator="equal">
      <formula>0</formula>
    </cfRule>
  </conditionalFormatting>
  <conditionalFormatting sqref="H40:H52">
    <cfRule type="cellIs" dxfId="7" priority="2" operator="equal">
      <formula>0</formula>
    </cfRule>
  </conditionalFormatting>
  <conditionalFormatting sqref="I30">
    <cfRule type="cellIs" dxfId="6" priority="8" operator="equal">
      <formula>0</formula>
    </cfRule>
  </conditionalFormatting>
  <conditionalFormatting sqref="I33">
    <cfRule type="cellIs" dxfId="5" priority="7" operator="equal">
      <formula>0</formula>
    </cfRule>
  </conditionalFormatting>
  <conditionalFormatting sqref="I36">
    <cfRule type="cellIs" dxfId="4" priority="6" operator="equal">
      <formula>0</formula>
    </cfRule>
  </conditionalFormatting>
  <conditionalFormatting sqref="J15">
    <cfRule type="cellIs" dxfId="3" priority="14" operator="equal">
      <formula>0</formula>
    </cfRule>
  </conditionalFormatting>
  <conditionalFormatting sqref="M31:N32 J34:N35">
    <cfRule type="cellIs" dxfId="2" priority="47" operator="equal">
      <formula>0</formula>
    </cfRule>
  </conditionalFormatting>
  <printOptions horizontalCentered="1" verticalCentered="1"/>
  <pageMargins left="0.78740157480314965" right="0.59055118110236227" top="0.39370078740157483" bottom="0.39370078740157483" header="0.31496062992125984" footer="0.39370078740157483"/>
  <headerFooter scaleWithDoc="0" alignWithMargins="0">
    <oddFooter xml:space="preserve">&amp;C&amp;"ＭＳ 明朝,標準"&amp;12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D17"/>
  <sheetViews>
    <sheetView workbookViewId="0">
      <selection activeCell="A7" sqref="A7:B7"/>
    </sheetView>
  </sheetViews>
  <sheetFormatPr defaultColWidth="8.86328125" defaultRowHeight="14.25"/>
  <cols>
    <col min="1" max="1" width="39.1328125" style="29" customWidth="1"/>
    <col min="2" max="2" width="47" style="29" customWidth="1"/>
    <col min="3" max="16384" width="8.86328125" style="29"/>
  </cols>
  <sheetData>
    <row r="1" spans="1:4">
      <c r="B1" s="115">
        <f>'０．登録フォーム'!$D$16</f>
        <v>0</v>
      </c>
    </row>
    <row r="2" spans="1:4" ht="21">
      <c r="A2" s="116"/>
      <c r="B2" s="116"/>
      <c r="C2" s="37"/>
      <c r="D2" s="37"/>
    </row>
    <row r="3" spans="1:4" ht="50.1" customHeight="1">
      <c r="A3" s="541" t="s">
        <v>190</v>
      </c>
      <c r="B3" s="541"/>
      <c r="C3" s="33"/>
      <c r="D3" s="33"/>
    </row>
    <row r="5" spans="1:4" ht="21">
      <c r="A5" s="542" t="s">
        <v>87</v>
      </c>
      <c r="B5" s="542"/>
      <c r="C5" s="37"/>
      <c r="D5" s="37"/>
    </row>
    <row r="6" spans="1:4" ht="29.45" customHeight="1"/>
    <row r="7" spans="1:4" ht="60" customHeight="1">
      <c r="A7" s="543" t="s">
        <v>379</v>
      </c>
      <c r="B7" s="543"/>
    </row>
    <row r="9" spans="1:4" ht="23.45" customHeight="1">
      <c r="A9" s="117" t="s">
        <v>90</v>
      </c>
      <c r="B9" s="118" t="str">
        <f>IF('０．登録フォーム'!D17="○",'０．登録フォーム'!D6,"")</f>
        <v/>
      </c>
    </row>
    <row r="11" spans="1:4" ht="24" customHeight="1">
      <c r="A11" s="119" t="s">
        <v>88</v>
      </c>
      <c r="B11" s="120" t="str">
        <f>IF('０．登録フォーム'!D17="○",'０．登録フォーム'!D7,"")</f>
        <v/>
      </c>
    </row>
    <row r="12" spans="1:4" ht="15.75">
      <c r="A12" s="31"/>
    </row>
    <row r="13" spans="1:4" ht="24" customHeight="1">
      <c r="A13" s="119" t="s">
        <v>89</v>
      </c>
      <c r="B13" s="118" t="str">
        <f>IF('０．登録フォーム'!D17="○",'０．登録フォーム'!D23,"")</f>
        <v/>
      </c>
    </row>
    <row r="14" spans="1:4" ht="25.9" customHeight="1">
      <c r="A14" s="28"/>
    </row>
    <row r="15" spans="1:4" ht="57" customHeight="1">
      <c r="A15" s="543" t="s">
        <v>134</v>
      </c>
      <c r="B15" s="543"/>
    </row>
    <row r="16" spans="1:4" ht="15.75">
      <c r="A16" s="545"/>
      <c r="B16" s="545"/>
    </row>
    <row r="17" spans="1:2" ht="40.35" customHeight="1">
      <c r="A17" s="544" t="s">
        <v>132</v>
      </c>
      <c r="B17" s="544"/>
    </row>
  </sheetData>
  <mergeCells count="6">
    <mergeCell ref="A3:B3"/>
    <mergeCell ref="A5:B5"/>
    <mergeCell ref="A7:B7"/>
    <mergeCell ref="A17:B17"/>
    <mergeCell ref="A16:B16"/>
    <mergeCell ref="A15:B15"/>
  </mergeCells>
  <phoneticPr fontId="5"/>
  <pageMargins left="0.70866141732283472" right="0.70866141732283472" top="0.74803149606299213" bottom="0.74803149606299213" header="0.31496062992125984" footer="0.3149606299212598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G23"/>
  <sheetViews>
    <sheetView showZeros="0" tabSelected="1" workbookViewId="0">
      <selection activeCell="B5" sqref="B5"/>
    </sheetView>
  </sheetViews>
  <sheetFormatPr defaultColWidth="9" defaultRowHeight="14.25"/>
  <cols>
    <col min="1" max="1" width="15.59765625" style="29" customWidth="1"/>
    <col min="2" max="2" width="20.1328125" style="29" customWidth="1"/>
    <col min="3" max="3" width="7.59765625" style="29" customWidth="1"/>
    <col min="4" max="4" width="7.3984375" style="29" customWidth="1"/>
    <col min="5" max="5" width="5.265625" style="29" customWidth="1"/>
    <col min="6" max="6" width="26.265625" style="29" customWidth="1"/>
    <col min="7" max="7" width="9.265625" style="29" customWidth="1"/>
    <col min="8" max="16384" width="9" style="29"/>
  </cols>
  <sheetData>
    <row r="1" spans="1:7" ht="20.65" customHeight="1">
      <c r="A1" s="37"/>
      <c r="B1" s="37"/>
      <c r="F1" s="121">
        <f>'０．登録フォーム'!$D$16</f>
        <v>0</v>
      </c>
    </row>
    <row r="2" spans="1:7" ht="9.6" customHeight="1">
      <c r="A2" s="37"/>
      <c r="B2" s="37"/>
    </row>
    <row r="3" spans="1:7" ht="47.65" customHeight="1">
      <c r="A3" s="541" t="s">
        <v>190</v>
      </c>
      <c r="B3" s="541"/>
      <c r="C3" s="541"/>
      <c r="D3" s="541"/>
    </row>
    <row r="4" spans="1:7" ht="30" customHeight="1">
      <c r="C4" s="645" t="s">
        <v>393</v>
      </c>
      <c r="D4" s="546" t="str">
        <f>"　"&amp;'０．登録フォーム'!D7&amp;"　"</f>
        <v>　　</v>
      </c>
      <c r="E4" s="546"/>
      <c r="F4" s="546"/>
    </row>
    <row r="5" spans="1:7" ht="30" customHeight="1">
      <c r="C5" s="646" t="s">
        <v>394</v>
      </c>
      <c r="D5" s="548" t="str">
        <f>""&amp;'０．登録フォーム'!D15&amp;""</f>
        <v/>
      </c>
      <c r="E5" s="548"/>
      <c r="F5" s="548"/>
    </row>
    <row r="6" spans="1:7" ht="30" customHeight="1">
      <c r="C6" s="123" t="str">
        <f>"所在地"</f>
        <v>所在地</v>
      </c>
      <c r="D6" s="556" t="str">
        <f>"　"&amp;'０．登録フォーム'!D11&amp;'０．登録フォーム'!D12&amp;"　"</f>
        <v>　　</v>
      </c>
      <c r="E6" s="556"/>
      <c r="F6" s="556"/>
    </row>
    <row r="7" spans="1:7" ht="20.100000000000001" customHeight="1">
      <c r="C7" s="123" t="str">
        <f>"電　話"</f>
        <v>電　話</v>
      </c>
      <c r="D7" s="124"/>
      <c r="E7" s="547">
        <f>'０．登録フォーム'!D13</f>
        <v>0</v>
      </c>
      <c r="F7" s="547"/>
    </row>
    <row r="8" spans="1:7" ht="20.100000000000001" customHeight="1">
      <c r="C8" s="122" t="str">
        <f>"ＦＡＸ"</f>
        <v>ＦＡＸ</v>
      </c>
      <c r="D8" s="126"/>
      <c r="E8" s="547">
        <f>'０．登録フォーム'!D14</f>
        <v>0</v>
      </c>
      <c r="F8" s="547"/>
    </row>
    <row r="9" spans="1:7" ht="14.1" customHeight="1"/>
    <row r="10" spans="1:7" ht="30" customHeight="1">
      <c r="A10" s="562" t="s">
        <v>361</v>
      </c>
      <c r="B10" s="562"/>
      <c r="C10" s="562"/>
      <c r="D10" s="562"/>
      <c r="E10" s="562"/>
      <c r="F10" s="562"/>
      <c r="G10" s="35"/>
    </row>
    <row r="11" spans="1:7" ht="14.1" customHeight="1">
      <c r="A11" s="127"/>
      <c r="B11" s="127"/>
      <c r="C11" s="127"/>
      <c r="D11" s="127"/>
      <c r="E11" s="127"/>
      <c r="F11" s="127"/>
      <c r="G11" s="35"/>
    </row>
    <row r="12" spans="1:7" ht="36" customHeight="1">
      <c r="A12" s="561" t="s">
        <v>377</v>
      </c>
      <c r="B12" s="561"/>
      <c r="C12" s="561"/>
      <c r="D12" s="561"/>
      <c r="E12" s="561"/>
      <c r="F12" s="561"/>
    </row>
    <row r="13" spans="1:7" ht="45.6" customHeight="1">
      <c r="A13" s="128" t="s">
        <v>150</v>
      </c>
      <c r="B13" s="129">
        <f>'０．登録フォーム'!$D$3</f>
        <v>0</v>
      </c>
      <c r="C13" s="559" t="s">
        <v>100</v>
      </c>
      <c r="D13" s="559"/>
      <c r="E13" s="560" t="str">
        <f>+'団体（プロ）'!B2</f>
        <v/>
      </c>
      <c r="F13" s="560"/>
    </row>
    <row r="14" spans="1:7" ht="42.6" customHeight="1">
      <c r="A14" s="128" t="s">
        <v>90</v>
      </c>
      <c r="B14" s="129">
        <f>+'０．登録フォーム'!D6</f>
        <v>0</v>
      </c>
      <c r="C14" s="559" t="s">
        <v>151</v>
      </c>
      <c r="D14" s="559"/>
      <c r="E14" s="560" t="str">
        <f>+'０．登録フォーム'!D5&amp;"団体"</f>
        <v>団体</v>
      </c>
      <c r="F14" s="560"/>
    </row>
    <row r="15" spans="1:7" ht="16.149999999999999" customHeight="1">
      <c r="A15" s="130" t="s">
        <v>92</v>
      </c>
      <c r="B15" s="549">
        <f>'０．登録フォーム'!$D$8</f>
        <v>0</v>
      </c>
      <c r="C15" s="550"/>
      <c r="D15" s="550"/>
      <c r="E15" s="550"/>
      <c r="F15" s="131" t="s">
        <v>344</v>
      </c>
    </row>
    <row r="16" spans="1:7" ht="30" customHeight="1">
      <c r="A16" s="132" t="s">
        <v>347</v>
      </c>
      <c r="B16" s="551">
        <f>'０．登録フォーム'!$D$7</f>
        <v>0</v>
      </c>
      <c r="C16" s="552"/>
      <c r="D16" s="552"/>
      <c r="E16" s="552"/>
      <c r="F16" s="133">
        <f>'０．登録フォーム'!$D$4</f>
        <v>0</v>
      </c>
    </row>
    <row r="17" spans="1:6" ht="27" customHeight="1">
      <c r="A17" s="134" t="s">
        <v>363</v>
      </c>
    </row>
    <row r="18" spans="1:6" ht="23.65" customHeight="1">
      <c r="A18" s="130" t="s">
        <v>92</v>
      </c>
      <c r="B18" s="557">
        <f>+'０．登録フォーム'!D37</f>
        <v>0</v>
      </c>
      <c r="C18" s="557"/>
      <c r="D18" s="557"/>
      <c r="E18" s="557"/>
      <c r="F18" s="557"/>
    </row>
    <row r="19" spans="1:6" ht="46.15" customHeight="1">
      <c r="A19" s="132" t="s">
        <v>152</v>
      </c>
      <c r="B19" s="558">
        <f>+'０．登録フォーム'!D36</f>
        <v>0</v>
      </c>
      <c r="C19" s="558"/>
      <c r="D19" s="558"/>
      <c r="E19" s="558"/>
      <c r="F19" s="558"/>
    </row>
    <row r="20" spans="1:6" ht="21.6" customHeight="1">
      <c r="A20" s="128" t="s">
        <v>153</v>
      </c>
      <c r="B20" s="560">
        <f>+'０．登録フォーム'!D39</f>
        <v>0</v>
      </c>
      <c r="C20" s="560"/>
      <c r="D20" s="559" t="s">
        <v>155</v>
      </c>
      <c r="E20" s="559"/>
      <c r="F20" s="129" t="str">
        <f>+'０．登録フォーム'!D40&amp;"　歳"</f>
        <v>　歳</v>
      </c>
    </row>
    <row r="21" spans="1:6" ht="38.65" customHeight="1">
      <c r="A21" s="135" t="s">
        <v>154</v>
      </c>
      <c r="B21" s="553">
        <f>+'０．登録フォーム'!D41</f>
        <v>0</v>
      </c>
      <c r="C21" s="553"/>
      <c r="D21" s="553"/>
      <c r="E21" s="553"/>
      <c r="F21" s="553"/>
    </row>
    <row r="22" spans="1:6" ht="11.65" customHeight="1"/>
    <row r="23" spans="1:6" ht="33.6" customHeight="1">
      <c r="A23" s="554" t="s">
        <v>156</v>
      </c>
      <c r="B23" s="555"/>
      <c r="C23" s="555"/>
      <c r="D23" s="555"/>
      <c r="E23" s="555"/>
      <c r="F23" s="555"/>
    </row>
  </sheetData>
  <mergeCells count="20">
    <mergeCell ref="B15:E15"/>
    <mergeCell ref="B16:E16"/>
    <mergeCell ref="B21:F21"/>
    <mergeCell ref="A23:F23"/>
    <mergeCell ref="D6:F6"/>
    <mergeCell ref="B18:F18"/>
    <mergeCell ref="B19:F19"/>
    <mergeCell ref="C13:D13"/>
    <mergeCell ref="C14:D14"/>
    <mergeCell ref="E13:F13"/>
    <mergeCell ref="E14:F14"/>
    <mergeCell ref="B20:C20"/>
    <mergeCell ref="D20:E20"/>
    <mergeCell ref="A12:F12"/>
    <mergeCell ref="A10:F10"/>
    <mergeCell ref="D4:F4"/>
    <mergeCell ref="E7:F7"/>
    <mergeCell ref="E8:F8"/>
    <mergeCell ref="A3:D3"/>
    <mergeCell ref="D5:F5"/>
  </mergeCells>
  <phoneticPr fontId="5"/>
  <printOptions horizontalCentered="1" verticalCentered="1"/>
  <pageMargins left="0.59055118110236227" right="0.59055118110236227" top="0.59055118110236227" bottom="0.59055118110236227" header="0" footer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O32"/>
  <sheetViews>
    <sheetView showZeros="0" zoomScaleNormal="100" workbookViewId="0">
      <selection activeCell="F4" sqref="F4:G5"/>
    </sheetView>
  </sheetViews>
  <sheetFormatPr defaultColWidth="9" defaultRowHeight="14.25"/>
  <cols>
    <col min="1" max="1" width="4.1328125" style="29" customWidth="1"/>
    <col min="2" max="2" width="12.1328125" style="29" customWidth="1"/>
    <col min="3" max="3" width="10.46484375" style="29" customWidth="1"/>
    <col min="4" max="4" width="4.3984375" style="29" customWidth="1"/>
    <col min="5" max="5" width="2.46484375" style="29" customWidth="1"/>
    <col min="6" max="6" width="5.3984375" style="29" customWidth="1"/>
    <col min="7" max="7" width="2.73046875" style="29" customWidth="1"/>
    <col min="8" max="8" width="3.46484375" style="29" customWidth="1"/>
    <col min="9" max="9" width="9.59765625" style="29" customWidth="1"/>
    <col min="10" max="10" width="2.46484375" style="29" customWidth="1"/>
    <col min="11" max="11" width="12.3984375" style="29" customWidth="1"/>
    <col min="12" max="12" width="11.1328125" style="29" customWidth="1"/>
    <col min="13" max="16384" width="9" style="29"/>
  </cols>
  <sheetData>
    <row r="1" spans="1:15" ht="20.65" customHeight="1">
      <c r="A1" s="37"/>
      <c r="B1" s="37"/>
      <c r="C1" s="37"/>
      <c r="H1" s="117"/>
      <c r="K1" s="602">
        <f>'０．登録フォーム'!$D$16</f>
        <v>0</v>
      </c>
      <c r="L1" s="602"/>
      <c r="O1" s="194"/>
    </row>
    <row r="2" spans="1:15" ht="9.6" customHeight="1">
      <c r="A2" s="37"/>
      <c r="B2" s="37"/>
      <c r="C2" s="37"/>
    </row>
    <row r="3" spans="1:15" ht="47.65" customHeight="1">
      <c r="A3" s="601" t="str">
        <f>'４．外部指導者確認書（団体戦用）'!$A$3</f>
        <v>令和６年度全国中学校体育大会
第54回全国中学校バドミントン大会福井大会
実行委員会　会長　安本　桂樹　様</v>
      </c>
      <c r="B3" s="601"/>
      <c r="C3" s="601"/>
      <c r="D3" s="601"/>
      <c r="E3" s="601"/>
      <c r="F3" s="601"/>
      <c r="G3" s="601"/>
      <c r="H3" s="137"/>
    </row>
    <row r="4" spans="1:15" ht="30" customHeight="1">
      <c r="F4" s="643" t="s">
        <v>391</v>
      </c>
      <c r="G4" s="643"/>
      <c r="H4" s="138"/>
      <c r="I4" s="609">
        <f>'０．登録フォーム'!D7</f>
        <v>0</v>
      </c>
      <c r="J4" s="609"/>
      <c r="K4" s="609"/>
      <c r="L4" s="609"/>
    </row>
    <row r="5" spans="1:15" ht="30" customHeight="1">
      <c r="F5" s="644" t="s">
        <v>392</v>
      </c>
      <c r="G5" s="644"/>
      <c r="H5" s="124"/>
      <c r="I5" s="548" t="str">
        <f>""&amp;'０．登録フォーム'!D15&amp;""</f>
        <v/>
      </c>
      <c r="J5" s="548"/>
      <c r="K5" s="548"/>
      <c r="L5" s="548"/>
    </row>
    <row r="6" spans="1:15" ht="30" customHeight="1">
      <c r="F6" s="123" t="str">
        <f>"所在地"</f>
        <v>所在地</v>
      </c>
      <c r="G6" s="124"/>
      <c r="H6" s="124"/>
      <c r="I6" s="556" t="str">
        <f>'０．登録フォーム'!D11&amp;'０．登録フォーム'!D12&amp;"　"</f>
        <v>　</v>
      </c>
      <c r="J6" s="556"/>
      <c r="K6" s="556"/>
      <c r="L6" s="556"/>
    </row>
    <row r="7" spans="1:15" ht="20.100000000000001" customHeight="1">
      <c r="F7" s="123" t="str">
        <f>"電　話"</f>
        <v>電　話</v>
      </c>
      <c r="G7" s="124"/>
      <c r="H7" s="124"/>
      <c r="I7" s="139"/>
      <c r="J7" s="139">
        <f>'０．登録フォーム'!D13</f>
        <v>0</v>
      </c>
      <c r="K7" s="139"/>
      <c r="L7" s="139"/>
    </row>
    <row r="8" spans="1:15" ht="20.100000000000001" customHeight="1">
      <c r="F8" s="123" t="str">
        <f>"ＦＡＸ"</f>
        <v>ＦＡＸ</v>
      </c>
      <c r="G8" s="124"/>
      <c r="H8" s="124"/>
      <c r="I8" s="139"/>
      <c r="J8" s="139">
        <f>'０．登録フォーム'!D14</f>
        <v>0</v>
      </c>
      <c r="K8" s="139"/>
      <c r="L8" s="139"/>
    </row>
    <row r="9" spans="1:15" ht="14.1" customHeight="1"/>
    <row r="10" spans="1:15" ht="26.1" customHeight="1">
      <c r="A10" s="562" t="s">
        <v>362</v>
      </c>
      <c r="B10" s="562"/>
      <c r="C10" s="562"/>
      <c r="D10" s="562"/>
      <c r="E10" s="562"/>
      <c r="F10" s="562"/>
      <c r="G10" s="562"/>
      <c r="H10" s="562"/>
      <c r="I10" s="562"/>
      <c r="J10" s="562"/>
      <c r="K10" s="562"/>
      <c r="L10" s="562"/>
    </row>
    <row r="11" spans="1:15" ht="14.1" customHeight="1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</row>
    <row r="12" spans="1:15" ht="42.4" customHeight="1">
      <c r="A12" s="585" t="s">
        <v>378</v>
      </c>
      <c r="B12" s="585"/>
      <c r="C12" s="585"/>
      <c r="D12" s="585"/>
      <c r="E12" s="585"/>
      <c r="F12" s="585"/>
      <c r="G12" s="585"/>
      <c r="H12" s="585"/>
      <c r="I12" s="585"/>
      <c r="J12" s="585"/>
      <c r="K12" s="585"/>
      <c r="L12" s="585"/>
    </row>
    <row r="13" spans="1:15" ht="25.15" customHeight="1">
      <c r="A13" s="591" t="s">
        <v>150</v>
      </c>
      <c r="B13" s="592"/>
      <c r="C13" s="553">
        <f>'０．登録フォーム'!$D$3</f>
        <v>0</v>
      </c>
      <c r="D13" s="553"/>
      <c r="E13" s="610" t="s">
        <v>90</v>
      </c>
      <c r="F13" s="610"/>
      <c r="G13" s="610"/>
      <c r="H13" s="553">
        <f>+'０．登録フォーム'!D6</f>
        <v>0</v>
      </c>
      <c r="I13" s="553"/>
      <c r="J13" s="553"/>
      <c r="K13" s="140" t="s">
        <v>345</v>
      </c>
      <c r="L13" s="136">
        <f>'０．登録フォーム'!$D$4</f>
        <v>0</v>
      </c>
    </row>
    <row r="14" spans="1:15" ht="14.1" customHeight="1">
      <c r="A14" s="593" t="s">
        <v>92</v>
      </c>
      <c r="B14" s="594"/>
      <c r="C14" s="607">
        <f>'０．登録フォーム'!$D$8</f>
        <v>0</v>
      </c>
      <c r="D14" s="607"/>
      <c r="E14" s="607"/>
      <c r="F14" s="607"/>
      <c r="G14" s="607"/>
      <c r="H14" s="607"/>
      <c r="I14" s="607"/>
      <c r="J14" s="607"/>
      <c r="K14" s="607"/>
      <c r="L14" s="607"/>
    </row>
    <row r="15" spans="1:15" ht="26.1" customHeight="1">
      <c r="A15" s="595" t="s">
        <v>347</v>
      </c>
      <c r="B15" s="596"/>
      <c r="C15" s="608">
        <f>'０．登録フォーム'!$D$7</f>
        <v>0</v>
      </c>
      <c r="D15" s="608"/>
      <c r="E15" s="608"/>
      <c r="F15" s="608"/>
      <c r="G15" s="608"/>
      <c r="H15" s="608"/>
      <c r="I15" s="608"/>
      <c r="J15" s="608"/>
      <c r="K15" s="608"/>
      <c r="L15" s="608"/>
    </row>
    <row r="16" spans="1:15" ht="25.15" customHeight="1">
      <c r="A16" s="125" t="s">
        <v>364</v>
      </c>
      <c r="B16" s="125"/>
      <c r="C16" s="141"/>
      <c r="D16" s="141"/>
      <c r="E16" s="141"/>
      <c r="F16" s="141"/>
      <c r="G16" s="141"/>
      <c r="H16" s="141"/>
      <c r="I16" s="141"/>
      <c r="J16" s="141"/>
      <c r="K16" s="141"/>
      <c r="L16" s="141"/>
    </row>
    <row r="17" spans="1:12" ht="14.1" customHeight="1">
      <c r="A17" s="593" t="s">
        <v>92</v>
      </c>
      <c r="B17" s="594"/>
      <c r="C17" s="607">
        <f>+'０．登録フォーム'!D88</f>
        <v>0</v>
      </c>
      <c r="D17" s="607"/>
      <c r="E17" s="607"/>
      <c r="F17" s="607"/>
      <c r="G17" s="607"/>
      <c r="H17" s="607"/>
      <c r="I17" s="607"/>
      <c r="J17" s="607"/>
      <c r="K17" s="607"/>
      <c r="L17" s="607"/>
    </row>
    <row r="18" spans="1:12" ht="26.1" customHeight="1">
      <c r="A18" s="597" t="s">
        <v>365</v>
      </c>
      <c r="B18" s="598"/>
      <c r="C18" s="608">
        <f>+'０．登録フォーム'!D87</f>
        <v>0</v>
      </c>
      <c r="D18" s="608"/>
      <c r="E18" s="608"/>
      <c r="F18" s="608"/>
      <c r="G18" s="608"/>
      <c r="H18" s="608"/>
      <c r="I18" s="608"/>
      <c r="J18" s="608"/>
      <c r="K18" s="608"/>
      <c r="L18" s="608"/>
    </row>
    <row r="19" spans="1:12" ht="20.100000000000001" customHeight="1">
      <c r="A19" s="599" t="s">
        <v>153</v>
      </c>
      <c r="B19" s="600"/>
      <c r="C19" s="603">
        <f>+'０．登録フォーム'!D91</f>
        <v>0</v>
      </c>
      <c r="D19" s="606"/>
      <c r="E19" s="606"/>
      <c r="F19" s="606"/>
      <c r="G19" s="604"/>
      <c r="H19" s="599" t="s">
        <v>157</v>
      </c>
      <c r="I19" s="605"/>
      <c r="J19" s="600"/>
      <c r="K19" s="603" t="str">
        <f>+'０．登録フォーム'!D92&amp;"　歳"</f>
        <v>　歳</v>
      </c>
      <c r="L19" s="604"/>
    </row>
    <row r="20" spans="1:12" ht="20.100000000000001" customHeight="1">
      <c r="A20" s="599" t="s">
        <v>158</v>
      </c>
      <c r="B20" s="600"/>
      <c r="C20" s="560">
        <f>+'０．登録フォーム'!D93</f>
        <v>0</v>
      </c>
      <c r="D20" s="560"/>
      <c r="E20" s="560"/>
      <c r="F20" s="560"/>
      <c r="G20" s="560"/>
      <c r="H20" s="560"/>
      <c r="I20" s="560"/>
      <c r="J20" s="560"/>
      <c r="K20" s="560"/>
      <c r="L20" s="560"/>
    </row>
    <row r="21" spans="1:12" ht="25.15" customHeight="1">
      <c r="A21" s="586" t="s">
        <v>348</v>
      </c>
      <c r="B21" s="586"/>
      <c r="C21" s="586"/>
      <c r="D21" s="586"/>
      <c r="E21" s="586"/>
      <c r="F21" s="586"/>
      <c r="G21" s="586"/>
      <c r="H21" s="586"/>
      <c r="I21" s="586"/>
      <c r="J21" s="586"/>
      <c r="K21" s="586"/>
      <c r="L21" s="586"/>
    </row>
    <row r="22" spans="1:12" ht="20.100000000000001" customHeight="1">
      <c r="A22" s="143"/>
      <c r="B22" s="142" t="s">
        <v>358</v>
      </c>
      <c r="C22" s="587" t="s">
        <v>159</v>
      </c>
      <c r="D22" s="588"/>
      <c r="E22" s="589"/>
      <c r="F22" s="569" t="s">
        <v>349</v>
      </c>
      <c r="G22" s="570"/>
      <c r="H22" s="570"/>
      <c r="I22" s="570"/>
      <c r="J22" s="570"/>
      <c r="K22" s="571"/>
      <c r="L22" s="144" t="s">
        <v>100</v>
      </c>
    </row>
    <row r="23" spans="1:12" ht="20.100000000000001" customHeight="1">
      <c r="A23" s="145">
        <v>1</v>
      </c>
      <c r="B23" s="148">
        <f>VLOOKUP(F23,'０．登録フォーム'!O50:R57,3,FALSE)</f>
        <v>0</v>
      </c>
      <c r="C23" s="590" t="str">
        <f>VLOOKUP(F23,'０．登録フォーム'!O50:R57,4,FALSE)</f>
        <v/>
      </c>
      <c r="D23" s="590"/>
      <c r="E23" s="590"/>
      <c r="F23" s="572">
        <v>0</v>
      </c>
      <c r="G23" s="573"/>
      <c r="H23" s="573"/>
      <c r="I23" s="573"/>
      <c r="J23" s="573"/>
      <c r="K23" s="574"/>
      <c r="L23" s="146">
        <f>VLOOKUP(F23,'０．登録フォーム'!O50:R57,2,FALSE)</f>
        <v>0</v>
      </c>
    </row>
    <row r="24" spans="1:12" ht="20.100000000000001" customHeight="1">
      <c r="A24" s="147">
        <v>2</v>
      </c>
      <c r="B24" s="148">
        <f>VLOOKUP(F24,'０．登録フォーム'!O50:R57,3,FALSE)</f>
        <v>0</v>
      </c>
      <c r="C24" s="565" t="str">
        <f>VLOOKUP(F24,'０．登録フォーム'!O50:R57,4,FALSE)</f>
        <v/>
      </c>
      <c r="D24" s="566"/>
      <c r="E24" s="567"/>
      <c r="F24" s="575">
        <v>0</v>
      </c>
      <c r="G24" s="576"/>
      <c r="H24" s="576"/>
      <c r="I24" s="576"/>
      <c r="J24" s="576"/>
      <c r="K24" s="577"/>
      <c r="L24" s="149">
        <f>VLOOKUP(F24,'０．登録フォーム'!O50:R57,2,FALSE)</f>
        <v>0</v>
      </c>
    </row>
    <row r="25" spans="1:12" ht="20.100000000000001" customHeight="1">
      <c r="A25" s="147">
        <v>3</v>
      </c>
      <c r="B25" s="148">
        <f>VLOOKUP(F25,'０．登録フォーム'!O50:R57,3,FALSE)</f>
        <v>0</v>
      </c>
      <c r="C25" s="565" t="str">
        <f>VLOOKUP(F25,'０．登録フォーム'!O50:R57,4,FALSE)</f>
        <v/>
      </c>
      <c r="D25" s="566"/>
      <c r="E25" s="567"/>
      <c r="F25" s="575">
        <v>0</v>
      </c>
      <c r="G25" s="576"/>
      <c r="H25" s="576"/>
      <c r="I25" s="576"/>
      <c r="J25" s="576"/>
      <c r="K25" s="577"/>
      <c r="L25" s="149">
        <f>VLOOKUP(F25,'０．登録フォーム'!O50:R57,2,FALSE)</f>
        <v>0</v>
      </c>
    </row>
    <row r="26" spans="1:12" ht="20.100000000000001" customHeight="1">
      <c r="A26" s="147">
        <v>4</v>
      </c>
      <c r="B26" s="148">
        <f>VLOOKUP(F26,'０．登録フォーム'!O50:R57,3,FALSE)</f>
        <v>0</v>
      </c>
      <c r="C26" s="584" t="str">
        <f>VLOOKUP(F26,'０．登録フォーム'!O50:R57,4,FALSE)</f>
        <v/>
      </c>
      <c r="D26" s="584"/>
      <c r="E26" s="584"/>
      <c r="F26" s="575">
        <v>0</v>
      </c>
      <c r="G26" s="576"/>
      <c r="H26" s="576"/>
      <c r="I26" s="576"/>
      <c r="J26" s="576"/>
      <c r="K26" s="577"/>
      <c r="L26" s="149">
        <f>VLOOKUP(F26,'０．登録フォーム'!O50:R57,2,FALSE)</f>
        <v>0</v>
      </c>
    </row>
    <row r="27" spans="1:12" ht="20.100000000000001" customHeight="1">
      <c r="A27" s="147">
        <v>5</v>
      </c>
      <c r="B27" s="148">
        <f>VLOOKUP(F27,'０．登録フォーム'!O50:R57,3,FALSE)</f>
        <v>0</v>
      </c>
      <c r="C27" s="584" t="str">
        <f>VLOOKUP(F27,'０．登録フォーム'!O50:R57,4,FALSE)</f>
        <v/>
      </c>
      <c r="D27" s="584"/>
      <c r="E27" s="584"/>
      <c r="F27" s="578">
        <v>0</v>
      </c>
      <c r="G27" s="579"/>
      <c r="H27" s="579"/>
      <c r="I27" s="579"/>
      <c r="J27" s="579"/>
      <c r="K27" s="580"/>
      <c r="L27" s="149">
        <f>VLOOKUP(F27,'０．登録フォーム'!O50:R57,2,FALSE)</f>
        <v>0</v>
      </c>
    </row>
    <row r="28" spans="1:12" ht="20.100000000000001" customHeight="1">
      <c r="A28" s="147">
        <v>6</v>
      </c>
      <c r="B28" s="148">
        <f>VLOOKUP(F28,'０．登録フォーム'!O50:R57,3,FALSE)</f>
        <v>0</v>
      </c>
      <c r="C28" s="584" t="str">
        <f>VLOOKUP(F28,'０．登録フォーム'!O50:R57,4,FALSE)</f>
        <v/>
      </c>
      <c r="D28" s="584"/>
      <c r="E28" s="584"/>
      <c r="F28" s="575">
        <v>0</v>
      </c>
      <c r="G28" s="576"/>
      <c r="H28" s="576"/>
      <c r="I28" s="576"/>
      <c r="J28" s="576"/>
      <c r="K28" s="577"/>
      <c r="L28" s="149">
        <f>VLOOKUP(F28,'０．登録フォーム'!O50:R57,2,FALSE)</f>
        <v>0</v>
      </c>
    </row>
    <row r="29" spans="1:12" ht="20.100000000000001" customHeight="1">
      <c r="A29" s="147">
        <v>7</v>
      </c>
      <c r="B29" s="148">
        <f>VLOOKUP(F29,'０．登録フォーム'!O50:R57,3,FALSE)</f>
        <v>0</v>
      </c>
      <c r="C29" s="584" t="str">
        <f>VLOOKUP(F29,'０．登録フォーム'!O50:R57,4,FALSE)</f>
        <v/>
      </c>
      <c r="D29" s="584"/>
      <c r="E29" s="584"/>
      <c r="F29" s="578">
        <v>0</v>
      </c>
      <c r="G29" s="579"/>
      <c r="H29" s="579"/>
      <c r="I29" s="579"/>
      <c r="J29" s="579"/>
      <c r="K29" s="580"/>
      <c r="L29" s="149">
        <f>VLOOKUP(F29,'０．登録フォーム'!O50:R57,2,FALSE)</f>
        <v>0</v>
      </c>
    </row>
    <row r="30" spans="1:12" ht="20.100000000000001" customHeight="1">
      <c r="A30" s="150">
        <v>8</v>
      </c>
      <c r="B30" s="148">
        <f>VLOOKUP(F30,'０．登録フォーム'!O50:R57,3,FALSE)</f>
        <v>0</v>
      </c>
      <c r="C30" s="568" t="str">
        <f>VLOOKUP(F30,'０．登録フォーム'!O50:R57,4,FALSE)</f>
        <v/>
      </c>
      <c r="D30" s="568"/>
      <c r="E30" s="568"/>
      <c r="F30" s="581">
        <v>0</v>
      </c>
      <c r="G30" s="582"/>
      <c r="H30" s="582"/>
      <c r="I30" s="582"/>
      <c r="J30" s="582"/>
      <c r="K30" s="583"/>
      <c r="L30" s="149">
        <f>VLOOKUP(F30,'０．登録フォーム'!O50:R57,2,FALSE)</f>
        <v>0</v>
      </c>
    </row>
    <row r="31" spans="1:12" ht="75.599999999999994" customHeight="1">
      <c r="A31" s="563" t="s">
        <v>387</v>
      </c>
      <c r="B31" s="563"/>
      <c r="C31" s="564"/>
      <c r="D31" s="564"/>
      <c r="E31" s="564"/>
      <c r="F31" s="564"/>
      <c r="G31" s="564"/>
      <c r="H31" s="564"/>
      <c r="I31" s="564"/>
      <c r="J31" s="564"/>
      <c r="K31" s="564"/>
      <c r="L31" s="564"/>
    </row>
    <row r="32" spans="1:12" ht="94.15" customHeight="1"/>
  </sheetData>
  <mergeCells count="47">
    <mergeCell ref="F4:G4"/>
    <mergeCell ref="F5:G5"/>
    <mergeCell ref="A3:G3"/>
    <mergeCell ref="I6:L6"/>
    <mergeCell ref="K1:L1"/>
    <mergeCell ref="K19:L19"/>
    <mergeCell ref="H19:J19"/>
    <mergeCell ref="C19:G19"/>
    <mergeCell ref="C14:L14"/>
    <mergeCell ref="C15:L15"/>
    <mergeCell ref="C17:L17"/>
    <mergeCell ref="C18:L18"/>
    <mergeCell ref="I4:L4"/>
    <mergeCell ref="A10:L10"/>
    <mergeCell ref="C13:D13"/>
    <mergeCell ref="E13:G13"/>
    <mergeCell ref="H13:J13"/>
    <mergeCell ref="I5:L5"/>
    <mergeCell ref="C29:E29"/>
    <mergeCell ref="A12:L12"/>
    <mergeCell ref="A21:L21"/>
    <mergeCell ref="C22:E22"/>
    <mergeCell ref="C23:E23"/>
    <mergeCell ref="C20:L20"/>
    <mergeCell ref="A13:B13"/>
    <mergeCell ref="A14:B14"/>
    <mergeCell ref="A15:B15"/>
    <mergeCell ref="A17:B17"/>
    <mergeCell ref="A18:B18"/>
    <mergeCell ref="A19:B19"/>
    <mergeCell ref="A20:B20"/>
    <mergeCell ref="A31:L31"/>
    <mergeCell ref="C24:E24"/>
    <mergeCell ref="C30:E30"/>
    <mergeCell ref="F22:K22"/>
    <mergeCell ref="F23:K23"/>
    <mergeCell ref="F24:K24"/>
    <mergeCell ref="F25:K25"/>
    <mergeCell ref="F26:K26"/>
    <mergeCell ref="F27:K27"/>
    <mergeCell ref="F28:K28"/>
    <mergeCell ref="F29:K29"/>
    <mergeCell ref="F30:K30"/>
    <mergeCell ref="C25:E25"/>
    <mergeCell ref="C26:E26"/>
    <mergeCell ref="C27:E27"/>
    <mergeCell ref="C28:E28"/>
  </mergeCells>
  <phoneticPr fontId="5"/>
  <printOptions horizontalCentered="1" verticalCentered="1"/>
  <pageMargins left="0.59055118110236227" right="0.59055118110236227" top="0.59055118110236227" bottom="0.59055118110236227" header="0" footer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DFB268E-1A29-4E39-B240-EC9464CBE23A}">
          <x14:formula1>
            <xm:f>'０．登録フォーム'!$O$50:$O$57</xm:f>
          </x14:formula1>
          <xm:sqref>F23:K30</xm:sqref>
        </x14:dataValidation>
        <x14:dataValidation type="list" allowBlank="1" showInputMessage="1" showErrorMessage="1" xr:uid="{234C069B-8874-4494-B2F3-B4DB7E13362A}">
          <x14:formula1>
            <xm:f>'０．登録フォーム'!$R$59:$R$60</xm:f>
          </x14:formula1>
          <xm:sqref>C25:E30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E23"/>
  <sheetViews>
    <sheetView showZeros="0" topLeftCell="A4" workbookViewId="0">
      <selection activeCell="C11" sqref="C11"/>
    </sheetView>
  </sheetViews>
  <sheetFormatPr defaultRowHeight="14.25"/>
  <cols>
    <col min="2" max="2" width="8.59765625" style="25" customWidth="1"/>
    <col min="3" max="3" width="20.59765625" style="25" customWidth="1"/>
    <col min="4" max="4" width="4.3984375" style="25" customWidth="1"/>
  </cols>
  <sheetData>
    <row r="1" spans="2:5" ht="28.5">
      <c r="B1" s="23"/>
      <c r="C1" s="23"/>
      <c r="D1" s="23"/>
    </row>
    <row r="2" spans="2:5">
      <c r="B2" s="611" t="str">
        <f>IF('０．登録フォーム'!D22=1,"第１位",IF('０．登録フォーム'!D22=2,"第２位",IF('０．登録フォーム'!D22=3,"第３位",IF('０．登録フォーム'!D22=4,"第３位",""))))</f>
        <v/>
      </c>
      <c r="C2" s="611"/>
      <c r="D2" s="611"/>
      <c r="E2" s="24"/>
    </row>
    <row r="3" spans="2:5">
      <c r="B3" s="611">
        <f>+'０．登録フォーム'!D6</f>
        <v>0</v>
      </c>
      <c r="C3" s="611"/>
      <c r="D3" s="611"/>
      <c r="E3" s="20"/>
    </row>
    <row r="4" spans="2:5">
      <c r="B4" s="613">
        <f>+'０．登録フォーム'!D8</f>
        <v>0</v>
      </c>
      <c r="C4" s="613"/>
      <c r="D4" s="613"/>
      <c r="E4" s="22"/>
    </row>
    <row r="5" spans="2:5" ht="13.5" customHeight="1">
      <c r="B5" s="614">
        <f>+'０．登録フォーム'!D7</f>
        <v>0</v>
      </c>
      <c r="C5" s="614"/>
      <c r="D5" s="614"/>
      <c r="E5" s="19"/>
    </row>
    <row r="6" spans="2:5">
      <c r="B6" s="612" t="s">
        <v>80</v>
      </c>
      <c r="C6" s="617">
        <f>+'０．登録フォーム'!D24</f>
        <v>0</v>
      </c>
      <c r="D6" s="617"/>
      <c r="E6" s="22"/>
    </row>
    <row r="7" spans="2:5" ht="13.5" customHeight="1">
      <c r="B7" s="612"/>
      <c r="C7" s="614">
        <f>+'０．登録フォーム'!D23</f>
        <v>0</v>
      </c>
      <c r="D7" s="614"/>
      <c r="E7" s="19"/>
    </row>
    <row r="8" spans="2:5" ht="13.15" customHeight="1">
      <c r="B8" s="615" t="str">
        <f>IF('０．登録フォーム'!D38="","",'０．登録フォーム'!D38)</f>
        <v/>
      </c>
      <c r="C8" s="617" t="str">
        <f>IF('０．登録フォーム'!D37="","",'０．登録フォーム'!D37)</f>
        <v/>
      </c>
      <c r="D8" s="617"/>
      <c r="E8" s="22"/>
    </row>
    <row r="9" spans="2:5" ht="13.5" customHeight="1">
      <c r="B9" s="616"/>
      <c r="C9" s="614" t="str">
        <f>IF('０．登録フォーム'!D36="","",'０．登録フォーム'!D36)</f>
        <v/>
      </c>
      <c r="D9" s="614"/>
      <c r="E9" s="19"/>
    </row>
    <row r="10" spans="2:5" ht="13.15" customHeight="1">
      <c r="B10" s="612" t="s">
        <v>142</v>
      </c>
      <c r="C10" s="17">
        <f>+'０．登録フォーム'!D44</f>
        <v>0</v>
      </c>
      <c r="D10" s="611">
        <f>+'０．登録フォーム'!D45</f>
        <v>0</v>
      </c>
      <c r="E10" s="22"/>
    </row>
    <row r="11" spans="2:5" ht="15.75">
      <c r="B11" s="612"/>
      <c r="C11" s="26">
        <f>+'０．登録フォーム'!D43</f>
        <v>0</v>
      </c>
      <c r="D11" s="611"/>
      <c r="E11" s="21"/>
    </row>
    <row r="12" spans="2:5" ht="13.15" customHeight="1">
      <c r="B12" s="612" t="s">
        <v>143</v>
      </c>
      <c r="C12" s="17">
        <f>+'０．登録フォーム'!D48</f>
        <v>0</v>
      </c>
      <c r="D12" s="611">
        <f>+'０．登録フォーム'!D49</f>
        <v>0</v>
      </c>
      <c r="E12" s="22"/>
    </row>
    <row r="13" spans="2:5" ht="16.149999999999999" customHeight="1">
      <c r="B13" s="612"/>
      <c r="C13" s="26">
        <f>+'０．登録フォーム'!D47</f>
        <v>0</v>
      </c>
      <c r="D13" s="611"/>
      <c r="E13" s="21"/>
    </row>
    <row r="14" spans="2:5" ht="13.15" customHeight="1">
      <c r="B14" s="612" t="s">
        <v>144</v>
      </c>
      <c r="C14" s="17">
        <f>+'０．登録フォーム'!D52</f>
        <v>0</v>
      </c>
      <c r="D14" s="611">
        <f>+'０．登録フォーム'!D53</f>
        <v>0</v>
      </c>
      <c r="E14" s="22"/>
    </row>
    <row r="15" spans="2:5" ht="16.149999999999999" customHeight="1">
      <c r="B15" s="612"/>
      <c r="C15" s="26">
        <f>+'０．登録フォーム'!D51</f>
        <v>0</v>
      </c>
      <c r="D15" s="611"/>
      <c r="E15" s="21"/>
    </row>
    <row r="16" spans="2:5" ht="13.15" customHeight="1">
      <c r="B16" s="612" t="s">
        <v>145</v>
      </c>
      <c r="C16" s="17">
        <f>+'０．登録フォーム'!D56</f>
        <v>0</v>
      </c>
      <c r="D16" s="611">
        <f>+'０．登録フォーム'!D57</f>
        <v>0</v>
      </c>
      <c r="E16" s="22"/>
    </row>
    <row r="17" spans="2:5" ht="16.149999999999999" customHeight="1">
      <c r="B17" s="612"/>
      <c r="C17" s="26">
        <f>+'０．登録フォーム'!D55</f>
        <v>0</v>
      </c>
      <c r="D17" s="611"/>
      <c r="E17" s="21"/>
    </row>
    <row r="18" spans="2:5" ht="13.15" customHeight="1">
      <c r="B18" s="612" t="s">
        <v>146</v>
      </c>
      <c r="C18" s="17">
        <f>+'０．登録フォーム'!D60</f>
        <v>0</v>
      </c>
      <c r="D18" s="611">
        <f>+'０．登録フォーム'!D61</f>
        <v>0</v>
      </c>
      <c r="E18" s="22"/>
    </row>
    <row r="19" spans="2:5" ht="16.149999999999999" customHeight="1">
      <c r="B19" s="612"/>
      <c r="C19" s="26">
        <f>+'０．登録フォーム'!D59</f>
        <v>0</v>
      </c>
      <c r="D19" s="611"/>
      <c r="E19" s="21"/>
    </row>
    <row r="20" spans="2:5" ht="13.15" customHeight="1">
      <c r="B20" s="612" t="str">
        <f>IF('０．登録フォーム'!D63="","","選手６")</f>
        <v/>
      </c>
      <c r="C20" s="17" t="str">
        <f>IF('０．登録フォーム'!D64="","",'０．登録フォーム'!D64)</f>
        <v/>
      </c>
      <c r="D20" s="611" t="str">
        <f>IF('０．登録フォーム'!D65="","",'０．登録フォーム'!D65)</f>
        <v/>
      </c>
      <c r="E20" s="22"/>
    </row>
    <row r="21" spans="2:5" ht="15.75">
      <c r="B21" s="612"/>
      <c r="C21" s="26" t="str">
        <f>IF('０．登録フォーム'!D63="","",'０．登録フォーム'!D63)</f>
        <v/>
      </c>
      <c r="D21" s="611"/>
      <c r="E21" s="21"/>
    </row>
    <row r="22" spans="2:5" ht="13.15" customHeight="1">
      <c r="B22" s="612" t="str">
        <f>IF('０．登録フォーム'!D67="","","選手７")</f>
        <v/>
      </c>
      <c r="C22" s="17" t="str">
        <f>IF('０．登録フォーム'!D68="","",'０．登録フォーム'!D68)</f>
        <v/>
      </c>
      <c r="D22" s="611" t="str">
        <f>IF('０．登録フォーム'!D69="","",'０．登録フォーム'!D69)</f>
        <v/>
      </c>
      <c r="E22" s="22"/>
    </row>
    <row r="23" spans="2:5" ht="15.75">
      <c r="B23" s="612"/>
      <c r="C23" s="26" t="str">
        <f>IF('０．登録フォーム'!D67="","",'０．登録フォーム'!D67)</f>
        <v/>
      </c>
      <c r="D23" s="611"/>
      <c r="E23" s="21"/>
    </row>
  </sheetData>
  <sheetProtection algorithmName="SHA-512" hashValue="5Bk06OeyGysVQqVuUkL9ctfA9To1uh2KBstUVeappenDd+lWm6ExQum1MzDxWcCdIM8c6viqrIhlvPnLjXcgGg==" saltValue="yekZIzQ7l/SPRyOSY98USQ==" spinCount="100000" sheet="1" objects="1" scenarios="1"/>
  <mergeCells count="24">
    <mergeCell ref="B2:D2"/>
    <mergeCell ref="B10:B11"/>
    <mergeCell ref="B3:D3"/>
    <mergeCell ref="B4:D4"/>
    <mergeCell ref="B5:D5"/>
    <mergeCell ref="B8:B9"/>
    <mergeCell ref="C6:D6"/>
    <mergeCell ref="C7:D7"/>
    <mergeCell ref="C8:D8"/>
    <mergeCell ref="C9:D9"/>
    <mergeCell ref="D10:D11"/>
    <mergeCell ref="B6:B7"/>
    <mergeCell ref="D12:D13"/>
    <mergeCell ref="B12:B13"/>
    <mergeCell ref="B22:B23"/>
    <mergeCell ref="B20:B21"/>
    <mergeCell ref="B16:B17"/>
    <mergeCell ref="D16:D17"/>
    <mergeCell ref="D18:D19"/>
    <mergeCell ref="D20:D21"/>
    <mergeCell ref="B14:B15"/>
    <mergeCell ref="B18:B19"/>
    <mergeCell ref="D22:D23"/>
    <mergeCell ref="D14:D15"/>
  </mergeCells>
  <phoneticPr fontId="5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2"/>
  <sheetViews>
    <sheetView showZeros="0" workbookViewId="0">
      <selection activeCell="I12" sqref="I12"/>
    </sheetView>
  </sheetViews>
  <sheetFormatPr defaultRowHeight="12.75"/>
  <cols>
    <col min="2" max="2" width="9.265625" bestFit="1" customWidth="1"/>
    <col min="3" max="3" width="20.1328125" bestFit="1" customWidth="1"/>
    <col min="4" max="4" width="5.265625" bestFit="1" customWidth="1"/>
    <col min="5" max="5" width="24.3984375" bestFit="1" customWidth="1"/>
    <col min="6" max="6" width="10.73046875" bestFit="1" customWidth="1"/>
    <col min="7" max="7" width="15.73046875" bestFit="1" customWidth="1"/>
  </cols>
  <sheetData>
    <row r="1" spans="1:8">
      <c r="A1">
        <f>+'０．登録フォーム'!D7</f>
        <v>0</v>
      </c>
    </row>
    <row r="3" spans="1:8">
      <c r="A3" t="s">
        <v>135</v>
      </c>
    </row>
    <row r="4" spans="1:8">
      <c r="A4" s="14" t="s">
        <v>136</v>
      </c>
      <c r="B4" s="14" t="s">
        <v>137</v>
      </c>
      <c r="C4" s="14" t="s">
        <v>138</v>
      </c>
      <c r="D4" s="14" t="s">
        <v>139</v>
      </c>
      <c r="E4" s="14" t="s">
        <v>91</v>
      </c>
      <c r="F4" s="14" t="s">
        <v>140</v>
      </c>
      <c r="G4" s="14" t="s">
        <v>121</v>
      </c>
      <c r="H4" s="14"/>
    </row>
    <row r="5" spans="1:8">
      <c r="A5" s="618" t="str">
        <f>IF('０．登録フォーム'!D109=1,"１位",IF('０．登録フォーム'!D109=2,"２位",IF('０．登録フォーム'!D109=3,"３位",IF('０．登録フォーム'!D109=4,"３位",IF('０．登録フォーム'!D109=5,"５位",IF('０．登録フォーム'!D109=6,"５位",""))))))</f>
        <v/>
      </c>
      <c r="B5" s="618">
        <f>+'０．登録フォーム'!D6</f>
        <v>0</v>
      </c>
      <c r="C5" s="17">
        <f>+'０．登録フォーム'!D105</f>
        <v>0</v>
      </c>
      <c r="D5" s="619" t="str">
        <f>IF('０．登録フォーム'!D107=1,"１",IF('０．登録フォーム'!D107=2,"２",IF('０．登録フォーム'!D107=3,"３","")))</f>
        <v/>
      </c>
      <c r="E5" s="18">
        <f>+'０．登録フォーム'!D8</f>
        <v>0</v>
      </c>
      <c r="F5" s="18">
        <f>+'０．登録フォーム'!D74</f>
        <v>0</v>
      </c>
      <c r="G5" s="18" t="str">
        <f>IF('０．登録フォーム'!D88="","",'０．登録フォーム'!D88)</f>
        <v/>
      </c>
      <c r="H5" s="14"/>
    </row>
    <row r="6" spans="1:8" ht="14.25">
      <c r="A6" s="618"/>
      <c r="B6" s="618"/>
      <c r="C6" s="15">
        <f>+'０．登録フォーム'!D104</f>
        <v>0</v>
      </c>
      <c r="D6" s="619"/>
      <c r="E6" s="16">
        <f>+'０．登録フォーム'!D7</f>
        <v>0</v>
      </c>
      <c r="F6" s="16">
        <f>+'０．登録フォーム'!D73</f>
        <v>0</v>
      </c>
      <c r="G6" s="16" t="str">
        <f>IF('０．登録フォーム'!D87="","",'０．登録フォーム'!D87)</f>
        <v/>
      </c>
      <c r="H6" s="14"/>
    </row>
    <row r="7" spans="1:8">
      <c r="A7" s="618" t="str">
        <f>IF('０．登録フォーム'!D115=1,"１位",IF('０．登録フォーム'!D115=2,"２位",IF('０．登録フォーム'!D115=3,"３位",IF('０．登録フォーム'!D115=4,"３位",IF('０．登録フォーム'!D115=5,"５位",IF('０．登録フォーム'!D115=6,"５位",""))))))</f>
        <v/>
      </c>
      <c r="B7" s="618">
        <f>+'０．登録フォーム'!D6</f>
        <v>0</v>
      </c>
      <c r="C7" s="17">
        <f>+'０．登録フォーム'!D111</f>
        <v>0</v>
      </c>
      <c r="D7" s="619" t="str">
        <f>IF('０．登録フォーム'!D113=1,"１",IF('０．登録フォーム'!D113=2,"２",IF('０．登録フォーム'!D113=3,"３","")))</f>
        <v/>
      </c>
      <c r="E7" s="18">
        <f>+'０．登録フォーム'!D8</f>
        <v>0</v>
      </c>
      <c r="F7" s="18">
        <f>+'０．登録フォーム'!D74</f>
        <v>0</v>
      </c>
      <c r="G7" s="18" t="str">
        <f>IF('０．登録フォーム'!D88="","",'０．登録フォーム'!D88)</f>
        <v/>
      </c>
    </row>
    <row r="8" spans="1:8" ht="14.25">
      <c r="A8" s="618"/>
      <c r="B8" s="618"/>
      <c r="C8" s="15">
        <f>+'０．登録フォーム'!D110</f>
        <v>0</v>
      </c>
      <c r="D8" s="619"/>
      <c r="E8" s="16">
        <f>+'０．登録フォーム'!D7</f>
        <v>0</v>
      </c>
      <c r="F8" s="16">
        <f>+'０．登録フォーム'!D73</f>
        <v>0</v>
      </c>
      <c r="G8" s="16" t="str">
        <f>IF('０．登録フォーム'!D87="","",'０．登録フォーム'!D87)</f>
        <v/>
      </c>
    </row>
    <row r="9" spans="1:8">
      <c r="A9" s="618" t="str">
        <f>IF('０．登録フォーム'!D121=1,"１位",IF('０．登録フォーム'!D121=2,"２位",IF('０．登録フォーム'!D121=3,"３位",IF('０．登録フォーム'!D121=4,"３位",IF('０．登録フォーム'!D121=5,"５位",IF('０．登録フォーム'!D121=6,"５位",""))))))</f>
        <v/>
      </c>
      <c r="B9" s="618">
        <f>+'０．登録フォーム'!D6</f>
        <v>0</v>
      </c>
      <c r="C9" s="17">
        <f>+'０．登録フォーム'!D117</f>
        <v>0</v>
      </c>
      <c r="D9" s="619" t="str">
        <f>IF('０．登録フォーム'!D119=1,"１",IF('０．登録フォーム'!D119=2,"２",IF('０．登録フォーム'!D119=3,"３","")))</f>
        <v/>
      </c>
      <c r="E9" s="18">
        <f>+'０．登録フォーム'!D8</f>
        <v>0</v>
      </c>
      <c r="F9" s="18">
        <f>+'０．登録フォーム'!D74</f>
        <v>0</v>
      </c>
      <c r="G9" s="18" t="str">
        <f>IF('０．登録フォーム'!D88="","",'０．登録フォーム'!D88)</f>
        <v/>
      </c>
    </row>
    <row r="10" spans="1:8" ht="14.25">
      <c r="A10" s="618"/>
      <c r="B10" s="618"/>
      <c r="C10" s="15">
        <f>+'０．登録フォーム'!D116</f>
        <v>0</v>
      </c>
      <c r="D10" s="619"/>
      <c r="E10" s="16">
        <f>+'０．登録フォーム'!D7</f>
        <v>0</v>
      </c>
      <c r="F10" s="16">
        <f>+'０．登録フォーム'!D73</f>
        <v>0</v>
      </c>
      <c r="G10" s="16" t="str">
        <f>IF('０．登録フォーム'!D87="","",'０．登録フォーム'!D87)</f>
        <v/>
      </c>
    </row>
    <row r="11" spans="1:8">
      <c r="A11" s="618" t="str">
        <f>IF('０．登録フォーム'!D127=1,"１位",IF('０．登録フォーム'!D127=2,"２位",IF('０．登録フォーム'!D127=3,"３位",IF('０．登録フォーム'!D127=4,"３位",IF('０．登録フォーム'!D127=5,"５位",IF('０．登録フォーム'!D127=6,"５位",""))))))</f>
        <v/>
      </c>
      <c r="B11" s="618">
        <f>+'０．登録フォーム'!D6</f>
        <v>0</v>
      </c>
      <c r="C11" s="17">
        <f>+'０．登録フォーム'!D123</f>
        <v>0</v>
      </c>
      <c r="D11" s="619" t="str">
        <f>IF('０．登録フォーム'!D125=1,"１",IF('０．登録フォーム'!D125=2,"２",IF('０．登録フォーム'!D125=3,"３","")))</f>
        <v/>
      </c>
      <c r="E11" s="18">
        <f>+'０．登録フォーム'!D8</f>
        <v>0</v>
      </c>
      <c r="F11" s="18">
        <f>+'０．登録フォーム'!D74</f>
        <v>0</v>
      </c>
      <c r="G11" s="18" t="str">
        <f>IF('０．登録フォーム'!D88="","",'０．登録フォーム'!D88)</f>
        <v/>
      </c>
    </row>
    <row r="12" spans="1:8" ht="14.25">
      <c r="A12" s="618"/>
      <c r="B12" s="618"/>
      <c r="C12" s="15">
        <f>+'０．登録フォーム'!D122</f>
        <v>0</v>
      </c>
      <c r="D12" s="619"/>
      <c r="E12" s="16">
        <f>+'０．登録フォーム'!D7</f>
        <v>0</v>
      </c>
      <c r="F12" s="16">
        <f>+'０．登録フォーム'!D73</f>
        <v>0</v>
      </c>
      <c r="G12" s="16" t="str">
        <f>IF('０．登録フォーム'!D87="","",'０．登録フォーム'!D87)</f>
        <v/>
      </c>
    </row>
    <row r="15" spans="1:8">
      <c r="A15" t="s">
        <v>141</v>
      </c>
    </row>
    <row r="16" spans="1:8">
      <c r="A16" s="14" t="s">
        <v>136</v>
      </c>
      <c r="B16" s="14" t="s">
        <v>137</v>
      </c>
      <c r="C16" s="14" t="s">
        <v>138</v>
      </c>
      <c r="D16" s="14" t="s">
        <v>139</v>
      </c>
      <c r="E16" s="14" t="s">
        <v>91</v>
      </c>
      <c r="F16" s="14" t="s">
        <v>140</v>
      </c>
      <c r="G16" s="14" t="s">
        <v>121</v>
      </c>
    </row>
    <row r="17" spans="1:7">
      <c r="A17" s="618" t="str">
        <f>IF('０．登録フォーム'!D139=1,"１位",IF('０．登録フォーム'!D139=2,"２位",IF('０．登録フォーム'!D139=3,"３位",IF('０．登録フォーム'!D139=4,"３位",IF('０．登録フォーム'!D139=5,"５位",IF('０．登録フォーム'!D139=6,"５位",""))))))</f>
        <v/>
      </c>
      <c r="B17" s="618">
        <f>+'０．登録フォーム'!D6</f>
        <v>0</v>
      </c>
      <c r="C17" s="17">
        <f>+'０．登録フォーム'!D130</f>
        <v>0</v>
      </c>
      <c r="D17" s="619" t="str">
        <f>IF('０．登録フォーム'!D132=1,"１",IF('０．登録フォーム'!D132=2,"２",IF('０．登録フォーム'!D132=3,"３","")))</f>
        <v/>
      </c>
      <c r="E17" s="617">
        <f>+'０．登録フォーム'!D8</f>
        <v>0</v>
      </c>
      <c r="F17" s="617">
        <f>+'０．登録フォーム'!D74</f>
        <v>0</v>
      </c>
      <c r="G17" s="617" t="str">
        <f>IF('０．登録フォーム'!D88="","",'０．登録フォーム'!D88)</f>
        <v/>
      </c>
    </row>
    <row r="18" spans="1:7" ht="14.25">
      <c r="A18" s="618"/>
      <c r="B18" s="618"/>
      <c r="C18" s="15">
        <f>+'０．登録フォーム'!D129</f>
        <v>0</v>
      </c>
      <c r="D18" s="619"/>
      <c r="E18" s="617"/>
      <c r="F18" s="617"/>
      <c r="G18" s="617"/>
    </row>
    <row r="19" spans="1:7">
      <c r="A19" s="618"/>
      <c r="B19" s="618"/>
      <c r="C19" s="17">
        <f>+'０．登録フォーム'!D135</f>
        <v>0</v>
      </c>
      <c r="D19" s="619" t="str">
        <f>IF('０．登録フォーム'!D137=1,"１",IF('０．登録フォーム'!D137=2,"２",IF('０．登録フォーム'!D137=3,"３","")))</f>
        <v/>
      </c>
      <c r="E19" s="620">
        <f>+'０．登録フォーム'!D7</f>
        <v>0</v>
      </c>
      <c r="F19" s="620">
        <f>+'０．登録フォーム'!D73</f>
        <v>0</v>
      </c>
      <c r="G19" s="620" t="str">
        <f>IF('０．登録フォーム'!D87="","",'０．登録フォーム'!D87)</f>
        <v/>
      </c>
    </row>
    <row r="20" spans="1:7" ht="14.25">
      <c r="A20" s="618"/>
      <c r="B20" s="618"/>
      <c r="C20" s="15">
        <f>+'０．登録フォーム'!D134</f>
        <v>0</v>
      </c>
      <c r="D20" s="619"/>
      <c r="E20" s="620"/>
      <c r="F20" s="620"/>
      <c r="G20" s="620"/>
    </row>
    <row r="21" spans="1:7">
      <c r="A21" s="618" t="str">
        <f>IF('０．登録フォーム'!D150=1,"１位",IF('０．登録フォーム'!D150=2,"２位",IF('０．登録フォーム'!D150=3,"３位",IF('０．登録フォーム'!D150=4,"３位",IF('０．登録フォーム'!D150=5,"５位",IF('０．登録フォーム'!D150=6,"５位",""))))))</f>
        <v/>
      </c>
      <c r="B21" s="618">
        <f>+'０．登録フォーム'!D6</f>
        <v>0</v>
      </c>
      <c r="C21" s="17">
        <f>+'０．登録フォーム'!D141</f>
        <v>0</v>
      </c>
      <c r="D21" s="619" t="str">
        <f>IF('０．登録フォーム'!D143=1,"１",IF('０．登録フォーム'!D143=2,"２",IF('０．登録フォーム'!D143=3,"３","")))</f>
        <v/>
      </c>
      <c r="E21" s="617">
        <f>+'０．登録フォーム'!D8</f>
        <v>0</v>
      </c>
      <c r="F21" s="617">
        <f>+'０．登録フォーム'!D74</f>
        <v>0</v>
      </c>
      <c r="G21" s="617" t="str">
        <f>IF('０．登録フォーム'!D88="","",'０．登録フォーム'!D88)</f>
        <v/>
      </c>
    </row>
    <row r="22" spans="1:7" ht="14.25">
      <c r="A22" s="618"/>
      <c r="B22" s="618"/>
      <c r="C22" s="15">
        <f>+'０．登録フォーム'!D140</f>
        <v>0</v>
      </c>
      <c r="D22" s="619"/>
      <c r="E22" s="617"/>
      <c r="F22" s="617"/>
      <c r="G22" s="617"/>
    </row>
    <row r="23" spans="1:7">
      <c r="A23" s="618"/>
      <c r="B23" s="618"/>
      <c r="C23" s="17">
        <f>+'０．登録フォーム'!D146</f>
        <v>0</v>
      </c>
      <c r="D23" s="619" t="str">
        <f>IF('０．登録フォーム'!D148=1,"１",IF('０．登録フォーム'!D148=2,"２",IF('０．登録フォーム'!D148=3,"３","")))</f>
        <v/>
      </c>
      <c r="E23" s="620">
        <f>+'０．登録フォーム'!D7</f>
        <v>0</v>
      </c>
      <c r="F23" s="620">
        <f>+'０．登録フォーム'!D73</f>
        <v>0</v>
      </c>
      <c r="G23" s="620" t="str">
        <f>IF('０．登録フォーム'!D87="","",'０．登録フォーム'!D87)</f>
        <v/>
      </c>
    </row>
    <row r="24" spans="1:7" ht="14.25">
      <c r="A24" s="618"/>
      <c r="B24" s="618"/>
      <c r="C24" s="15">
        <f>+'０．登録フォーム'!D145</f>
        <v>0</v>
      </c>
      <c r="D24" s="619"/>
      <c r="E24" s="620"/>
      <c r="F24" s="620"/>
      <c r="G24" s="620"/>
    </row>
    <row r="25" spans="1:7">
      <c r="A25" s="618" t="str">
        <f>IF('０．登録フォーム'!D161=1,"１位",IF('０．登録フォーム'!D161=2,"２位",IF('０．登録フォーム'!D161=3,"３位",IF('０．登録フォーム'!D161=4,"３位",IF('０．登録フォーム'!D161=5,"５位",IF('０．登録フォーム'!D161=6,"５位",""))))))</f>
        <v/>
      </c>
      <c r="B25" s="618">
        <f>+'０．登録フォーム'!D6</f>
        <v>0</v>
      </c>
      <c r="C25" s="17">
        <f>+'０．登録フォーム'!D152</f>
        <v>0</v>
      </c>
      <c r="D25" s="619" t="str">
        <f>IF('０．登録フォーム'!D154=1,"１",IF('０．登録フォーム'!D154=2,"２",IF('０．登録フォーム'!D154=3,"３","")))</f>
        <v/>
      </c>
      <c r="E25" s="617">
        <f>+'０．登録フォーム'!D8</f>
        <v>0</v>
      </c>
      <c r="F25" s="617">
        <f>+'０．登録フォーム'!D74</f>
        <v>0</v>
      </c>
      <c r="G25" s="617" t="str">
        <f>IF('０．登録フォーム'!D88="","",'０．登録フォーム'!D88)</f>
        <v/>
      </c>
    </row>
    <row r="26" spans="1:7" ht="14.25">
      <c r="A26" s="618"/>
      <c r="B26" s="618"/>
      <c r="C26" s="15">
        <f>+'０．登録フォーム'!D151</f>
        <v>0</v>
      </c>
      <c r="D26" s="619"/>
      <c r="E26" s="617"/>
      <c r="F26" s="617"/>
      <c r="G26" s="617"/>
    </row>
    <row r="27" spans="1:7">
      <c r="A27" s="618"/>
      <c r="B27" s="618"/>
      <c r="C27" s="17">
        <f>+'０．登録フォーム'!D157</f>
        <v>0</v>
      </c>
      <c r="D27" s="619" t="str">
        <f>IF('０．登録フォーム'!D159=1,"１",IF('０．登録フォーム'!D159=2,"２",IF('０．登録フォーム'!D159=3,"３","")))</f>
        <v/>
      </c>
      <c r="E27" s="620">
        <f>+'０．登録フォーム'!D7</f>
        <v>0</v>
      </c>
      <c r="F27" s="620">
        <f>+'０．登録フォーム'!D73</f>
        <v>0</v>
      </c>
      <c r="G27" s="620" t="str">
        <f>IF('０．登録フォーム'!D87="","",'０．登録フォーム'!D87)</f>
        <v/>
      </c>
    </row>
    <row r="28" spans="1:7" ht="14.25">
      <c r="A28" s="618"/>
      <c r="B28" s="618"/>
      <c r="C28" s="15">
        <f>+'０．登録フォーム'!D156</f>
        <v>0</v>
      </c>
      <c r="D28" s="619"/>
      <c r="E28" s="620"/>
      <c r="F28" s="620"/>
      <c r="G28" s="620"/>
    </row>
    <row r="29" spans="1:7">
      <c r="A29" s="618" t="str">
        <f>IF('０．登録フォーム'!D172=1,"１位",IF('０．登録フォーム'!D172=2,"２位",IF('０．登録フォーム'!D172=3,"３位",IF('０．登録フォーム'!D172=4,"３位",IF('０．登録フォーム'!D172=5,"５位",IF('０．登録フォーム'!D172=6,"５位",""))))))</f>
        <v/>
      </c>
      <c r="B29" s="618">
        <f>+'０．登録フォーム'!D6</f>
        <v>0</v>
      </c>
      <c r="C29" s="17">
        <f>+'０．登録フォーム'!D163</f>
        <v>0</v>
      </c>
      <c r="D29" s="619" t="str">
        <f>IF('０．登録フォーム'!D165=1,"１",IF('０．登録フォーム'!D165=2,"２",IF('０．登録フォーム'!D165=3,"３","")))</f>
        <v/>
      </c>
      <c r="E29" s="617">
        <f>+'０．登録フォーム'!D8</f>
        <v>0</v>
      </c>
      <c r="F29" s="617">
        <f>+'０．登録フォーム'!D74</f>
        <v>0</v>
      </c>
      <c r="G29" s="617" t="str">
        <f>IF('０．登録フォーム'!D88="","",'０．登録フォーム'!D88)</f>
        <v/>
      </c>
    </row>
    <row r="30" spans="1:7" ht="14.25">
      <c r="A30" s="618"/>
      <c r="B30" s="618"/>
      <c r="C30" s="15">
        <f>+'０．登録フォーム'!D162</f>
        <v>0</v>
      </c>
      <c r="D30" s="619"/>
      <c r="E30" s="617"/>
      <c r="F30" s="617"/>
      <c r="G30" s="617"/>
    </row>
    <row r="31" spans="1:7">
      <c r="A31" s="618"/>
      <c r="B31" s="618"/>
      <c r="C31" s="17">
        <f>+'０．登録フォーム'!D168</f>
        <v>0</v>
      </c>
      <c r="D31" s="619" t="str">
        <f>IF('０．登録フォーム'!D170=1,"１",IF('０．登録フォーム'!D170=2,"２",IF('０．登録フォーム'!D170=3,"３","")))</f>
        <v/>
      </c>
      <c r="E31" s="620">
        <f>+'０．登録フォーム'!D7</f>
        <v>0</v>
      </c>
      <c r="F31" s="620">
        <f>+'０．登録フォーム'!D73</f>
        <v>0</v>
      </c>
      <c r="G31" s="620" t="str">
        <f>IF('０．登録フォーム'!D87="","",'０．登録フォーム'!D87)</f>
        <v/>
      </c>
    </row>
    <row r="32" spans="1:7" ht="14.25">
      <c r="A32" s="618"/>
      <c r="B32" s="618"/>
      <c r="C32" s="15">
        <f>+'０．登録フォーム'!D167</f>
        <v>0</v>
      </c>
      <c r="D32" s="619"/>
      <c r="E32" s="620"/>
      <c r="F32" s="620"/>
      <c r="G32" s="620"/>
    </row>
  </sheetData>
  <mergeCells count="52">
    <mergeCell ref="A5:A6"/>
    <mergeCell ref="B5:B6"/>
    <mergeCell ref="D5:D6"/>
    <mergeCell ref="A7:A8"/>
    <mergeCell ref="B7:B8"/>
    <mergeCell ref="D7:D8"/>
    <mergeCell ref="A9:A10"/>
    <mergeCell ref="B9:B10"/>
    <mergeCell ref="D9:D10"/>
    <mergeCell ref="A11:A12"/>
    <mergeCell ref="B11:B12"/>
    <mergeCell ref="D11:D12"/>
    <mergeCell ref="D21:D22"/>
    <mergeCell ref="D23:D24"/>
    <mergeCell ref="A21:A24"/>
    <mergeCell ref="B21:B24"/>
    <mergeCell ref="D17:D18"/>
    <mergeCell ref="D19:D20"/>
    <mergeCell ref="A17:A20"/>
    <mergeCell ref="B17:B20"/>
    <mergeCell ref="E17:E18"/>
    <mergeCell ref="F17:F18"/>
    <mergeCell ref="G17:G18"/>
    <mergeCell ref="E19:E20"/>
    <mergeCell ref="F19:F20"/>
    <mergeCell ref="G19:G20"/>
    <mergeCell ref="E21:E22"/>
    <mergeCell ref="F21:F22"/>
    <mergeCell ref="G21:G22"/>
    <mergeCell ref="E23:E24"/>
    <mergeCell ref="F23:F24"/>
    <mergeCell ref="G23:G24"/>
    <mergeCell ref="G25:G26"/>
    <mergeCell ref="D27:D28"/>
    <mergeCell ref="E27:E28"/>
    <mergeCell ref="F27:F28"/>
    <mergeCell ref="G27:G28"/>
    <mergeCell ref="A25:A28"/>
    <mergeCell ref="B25:B28"/>
    <mergeCell ref="D25:D26"/>
    <mergeCell ref="E25:E26"/>
    <mergeCell ref="F25:F26"/>
    <mergeCell ref="G29:G30"/>
    <mergeCell ref="D31:D32"/>
    <mergeCell ref="E31:E32"/>
    <mergeCell ref="F31:F32"/>
    <mergeCell ref="G31:G32"/>
    <mergeCell ref="A29:A32"/>
    <mergeCell ref="B29:B32"/>
    <mergeCell ref="D29:D30"/>
    <mergeCell ref="E29:E30"/>
    <mergeCell ref="F29:F30"/>
  </mergeCells>
  <phoneticPr fontId="5"/>
  <pageMargins left="0.7" right="0.7" top="0.75" bottom="0.75" header="0.3" footer="0.3"/>
  <ignoredErrors>
    <ignoredError sqref="E6:E11 F6:F12 G6:G12 E19:G32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22"/>
  <sheetViews>
    <sheetView workbookViewId="0">
      <selection sqref="A1:C1"/>
    </sheetView>
  </sheetViews>
  <sheetFormatPr defaultRowHeight="12.75"/>
  <cols>
    <col min="1" max="1" width="14.46484375" customWidth="1"/>
    <col min="2" max="2" width="26.86328125" bestFit="1" customWidth="1"/>
    <col min="3" max="3" width="2.86328125" bestFit="1" customWidth="1"/>
  </cols>
  <sheetData>
    <row r="1" spans="1:3" ht="13.15">
      <c r="A1" s="621" t="str">
        <f>IF('１．団体申込書'!D5="","","第"&amp;'１．団体申込書'!D5&amp;"位")</f>
        <v>第0位</v>
      </c>
      <c r="B1" s="621"/>
      <c r="C1" s="621"/>
    </row>
    <row r="2" spans="1:3" ht="13.15">
      <c r="A2" s="621">
        <f>IF('１．団体申込書'!F5="","",'１．団体申込書'!F5)</f>
        <v>0</v>
      </c>
      <c r="B2" s="621"/>
      <c r="C2" s="621"/>
    </row>
    <row r="3" spans="1:3">
      <c r="A3" s="622">
        <f>IF('１．団体申込書'!D6="","",'１．団体申込書'!D6)</f>
        <v>0</v>
      </c>
      <c r="B3" s="622"/>
      <c r="C3" s="622"/>
    </row>
    <row r="4" spans="1:3" ht="13.15">
      <c r="A4" s="621">
        <f>IF('１．団体申込書'!D7="","",'１．団体申込書'!D7)</f>
        <v>0</v>
      </c>
      <c r="B4" s="621"/>
      <c r="C4" s="621"/>
    </row>
    <row r="5" spans="1:3" ht="10.35" customHeight="1">
      <c r="A5" s="623" t="s">
        <v>80</v>
      </c>
      <c r="B5" s="627">
        <f>IF('１．団体申込書'!D12="","",'１．団体申込書'!D12)</f>
        <v>0</v>
      </c>
      <c r="C5" s="628"/>
    </row>
    <row r="6" spans="1:3" ht="13.15">
      <c r="A6" s="624"/>
      <c r="B6" s="625">
        <f>IF('１．団体申込書'!D13="","",'１．団体申込書'!D13)</f>
        <v>0</v>
      </c>
      <c r="C6" s="626"/>
    </row>
    <row r="7" spans="1:3" ht="10.35" customHeight="1">
      <c r="A7" s="632" t="str">
        <f>IF('１．団体申込書'!I23="","",'１．団体申込書'!I23)</f>
        <v/>
      </c>
      <c r="B7" s="627">
        <f>IF('１．団体申込書'!D22="","",'１．団体申込書'!D22)</f>
        <v>0</v>
      </c>
      <c r="C7" s="628"/>
    </row>
    <row r="8" spans="1:3" ht="14.45" customHeight="1">
      <c r="A8" s="633"/>
      <c r="B8" s="625" t="e">
        <f>IF('１．団体申込書'!#REF!="","",'１．団体申込書'!#REF!)</f>
        <v>#REF!</v>
      </c>
      <c r="C8" s="626"/>
    </row>
    <row r="9" spans="1:3" ht="10.35" customHeight="1">
      <c r="A9" s="630"/>
      <c r="B9" s="8" t="str">
        <f>IF('１．団体申込書'!B30="","",'１．団体申込書'!B30)</f>
        <v/>
      </c>
      <c r="C9" s="631" t="str">
        <f>IF('１．団体申込書'!F30="","",'１．団体申込書'!F30)</f>
        <v/>
      </c>
    </row>
    <row r="10" spans="1:3" ht="13.15">
      <c r="A10" s="630"/>
      <c r="B10" s="9" t="str">
        <f>IF('１．団体申込書'!B31="","",'１．団体申込書'!B31)</f>
        <v/>
      </c>
      <c r="C10" s="631"/>
    </row>
    <row r="11" spans="1:3" ht="10.35" customHeight="1">
      <c r="A11" s="623"/>
      <c r="B11" s="8" t="str">
        <f>IF('１．団体申込書'!B33="","",'１．団体申込書'!B33)</f>
        <v/>
      </c>
      <c r="C11" s="629" t="str">
        <f>IF('１．団体申込書'!F33="","",'１．団体申込書'!F33)</f>
        <v/>
      </c>
    </row>
    <row r="12" spans="1:3" ht="13.15">
      <c r="A12" s="624"/>
      <c r="B12" s="9" t="str">
        <f>IF('１．団体申込書'!B34="","",'１．団体申込書'!B34)</f>
        <v/>
      </c>
      <c r="C12" s="626"/>
    </row>
    <row r="13" spans="1:3" ht="10.35" customHeight="1">
      <c r="A13" s="623"/>
      <c r="B13" s="8" t="str">
        <f>IF('１．団体申込書'!B36="","",'１．団体申込書'!B36)</f>
        <v/>
      </c>
      <c r="C13" s="629" t="str">
        <f>IF('１．団体申込書'!F36="","",'１．団体申込書'!F36)</f>
        <v/>
      </c>
    </row>
    <row r="14" spans="1:3" ht="13.15">
      <c r="A14" s="624"/>
      <c r="B14" s="9" t="str">
        <f>IF('１．団体申込書'!B37="","",'１．団体申込書'!B37)</f>
        <v/>
      </c>
      <c r="C14" s="626"/>
    </row>
    <row r="15" spans="1:3" ht="10.35" customHeight="1">
      <c r="A15" s="623"/>
      <c r="B15" s="8" t="str">
        <f>IF('１．団体申込書'!B39="","",'１．団体申込書'!B39)</f>
        <v/>
      </c>
      <c r="C15" s="629" t="str">
        <f>IF('１．団体申込書'!F39="","",'１．団体申込書'!F39)</f>
        <v/>
      </c>
    </row>
    <row r="16" spans="1:3" ht="13.15">
      <c r="A16" s="624"/>
      <c r="B16" s="9" t="str">
        <f>IF('１．団体申込書'!B40="","",'１．団体申込書'!B40)</f>
        <v/>
      </c>
      <c r="C16" s="626"/>
    </row>
    <row r="17" spans="1:3" ht="10.35" customHeight="1">
      <c r="A17" s="623"/>
      <c r="B17" s="8" t="str">
        <f>IF('１．団体申込書'!H30="","",'１．団体申込書'!H30)</f>
        <v/>
      </c>
      <c r="C17" s="629" t="str">
        <f>IF('１．団体申込書'!K30="","",'１．団体申込書'!K30)</f>
        <v/>
      </c>
    </row>
    <row r="18" spans="1:3" ht="13.15">
      <c r="A18" s="624"/>
      <c r="B18" s="9" t="str">
        <f>IF('１．団体申込書'!H31="","",'１．団体申込書'!H31)</f>
        <v/>
      </c>
      <c r="C18" s="626"/>
    </row>
    <row r="19" spans="1:3" ht="10.35" customHeight="1">
      <c r="A19" s="623"/>
      <c r="B19" s="8" t="str">
        <f>IF('１．団体申込書'!H33="","",'１．団体申込書'!H33)</f>
        <v/>
      </c>
      <c r="C19" s="629" t="str">
        <f>IF('１．団体申込書'!K33="","",'１．団体申込書'!K33)</f>
        <v/>
      </c>
    </row>
    <row r="20" spans="1:3" ht="13.15">
      <c r="A20" s="624"/>
      <c r="B20" s="9" t="str">
        <f>IF('１．団体申込書'!H34="","",'１．団体申込書'!H34)</f>
        <v/>
      </c>
      <c r="C20" s="626"/>
    </row>
    <row r="21" spans="1:3" ht="10.35" customHeight="1">
      <c r="A21" s="623"/>
      <c r="B21" s="8" t="str">
        <f>IF('１．団体申込書'!H36="","",'１．団体申込書'!H36)</f>
        <v/>
      </c>
      <c r="C21" s="629" t="str">
        <f>IF('１．団体申込書'!K36="","",'１．団体申込書'!K36)</f>
        <v/>
      </c>
    </row>
    <row r="22" spans="1:3" ht="13.15">
      <c r="A22" s="624"/>
      <c r="B22" s="9" t="str">
        <f>IF('１．団体申込書'!H37="","",'１．団体申込書'!H37)</f>
        <v/>
      </c>
      <c r="C22" s="626"/>
    </row>
  </sheetData>
  <mergeCells count="24">
    <mergeCell ref="B7:C7"/>
    <mergeCell ref="B8:C8"/>
    <mergeCell ref="A15:A16"/>
    <mergeCell ref="A17:A18"/>
    <mergeCell ref="A19:A20"/>
    <mergeCell ref="A7:A8"/>
    <mergeCell ref="C19:C20"/>
    <mergeCell ref="A11:A12"/>
    <mergeCell ref="A13:A14"/>
    <mergeCell ref="C21:C22"/>
    <mergeCell ref="A9:A10"/>
    <mergeCell ref="A21:A22"/>
    <mergeCell ref="C11:C12"/>
    <mergeCell ref="C9:C10"/>
    <mergeCell ref="C13:C14"/>
    <mergeCell ref="C15:C16"/>
    <mergeCell ref="C17:C18"/>
    <mergeCell ref="A1:C1"/>
    <mergeCell ref="A2:C2"/>
    <mergeCell ref="A3:C3"/>
    <mergeCell ref="A5:A6"/>
    <mergeCell ref="A4:C4"/>
    <mergeCell ref="B6:C6"/>
    <mergeCell ref="B5:C5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9</vt:i4>
      </vt:variant>
    </vt:vector>
  </HeadingPairs>
  <TitlesOfParts>
    <vt:vector size="24" baseType="lpstr">
      <vt:lpstr>０．登録フォーム</vt:lpstr>
      <vt:lpstr>１．団体申込書</vt:lpstr>
      <vt:lpstr>２．個人申込書</vt:lpstr>
      <vt:lpstr>３．トレーナースペース申込み</vt:lpstr>
      <vt:lpstr>４．外部指導者確認書（団体戦用）</vt:lpstr>
      <vt:lpstr>５．入場許可申請書（個人戦用）</vt:lpstr>
      <vt:lpstr>団体（プロ）</vt:lpstr>
      <vt:lpstr>個人（プロ）</vt:lpstr>
      <vt:lpstr>（男子団体）</vt:lpstr>
      <vt:lpstr>（女子団体）</vt:lpstr>
      <vt:lpstr>（個人男単）</vt:lpstr>
      <vt:lpstr>（個人女単）</vt:lpstr>
      <vt:lpstr>（個人男複）</vt:lpstr>
      <vt:lpstr>（個人女複）</vt:lpstr>
      <vt:lpstr>Sheet1</vt:lpstr>
      <vt:lpstr>'１．団体申込書'!Print_Area</vt:lpstr>
      <vt:lpstr>'２．個人申込書'!Print_Area</vt:lpstr>
      <vt:lpstr>'３．トレーナースペース申込み'!Print_Area</vt:lpstr>
      <vt:lpstr>'４．外部指導者確認書（団体戦用）'!Print_Area</vt:lpstr>
      <vt:lpstr>'５．入場許可申請書（個人戦用）'!Print_Area</vt:lpstr>
      <vt:lpstr>マネージャー</vt:lpstr>
      <vt:lpstr>引率者の身分</vt:lpstr>
      <vt:lpstr>順位</vt:lpstr>
      <vt:lpstr>都道府県名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</dc:creator>
  <cp:lastModifiedBy>裕史 笠川</cp:lastModifiedBy>
  <cp:lastPrinted>2024-07-24T00:30:16Z</cp:lastPrinted>
  <dcterms:created xsi:type="dcterms:W3CDTF">2012-01-24T12:04:45Z</dcterms:created>
  <dcterms:modified xsi:type="dcterms:W3CDTF">2024-07-24T00:33:22Z</dcterms:modified>
</cp:coreProperties>
</file>