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kosaw\Desktop\"/>
    </mc:Choice>
  </mc:AlternateContent>
  <xr:revisionPtr revIDLastSave="0" documentId="8_{FAD9B9C5-0DDA-4940-8FEB-73DE2B008BC9}" xr6:coauthVersionLast="47" xr6:coauthVersionMax="47" xr10:uidLastSave="{00000000-0000-0000-0000-000000000000}"/>
  <bookViews>
    <workbookView xWindow="-110" yWindow="-110" windowWidth="19420" windowHeight="10300" tabRatio="724" xr2:uid="{00000000-000D-0000-FFFF-FFFF00000000}"/>
  </bookViews>
  <sheets>
    <sheet name="登録フォーム" sheetId="29" r:id="rId1"/>
    <sheet name="団体申込書" sheetId="16" r:id="rId2"/>
    <sheet name="個人申込書" sheetId="11" r:id="rId3"/>
    <sheet name="外部指導者確認書（団体戦用）" sheetId="34" r:id="rId4"/>
    <sheet name="入場許可申請書（個人戦用）" sheetId="35" r:id="rId5"/>
    <sheet name="トレーナースペース申込み" sheetId="24" r:id="rId6"/>
    <sheet name="団体（プロ）" sheetId="30" r:id="rId7"/>
    <sheet name="団体（アサミ）" sheetId="32" r:id="rId8"/>
    <sheet name="個人（プロ）" sheetId="31" r:id="rId9"/>
    <sheet name="個人（アサミ）" sheetId="33" r:id="rId10"/>
    <sheet name="（男子団体）" sheetId="18" state="hidden" r:id="rId11"/>
    <sheet name="（女子団体）" sheetId="23" state="hidden" r:id="rId12"/>
    <sheet name="（個人男単）" sheetId="20" state="hidden" r:id="rId13"/>
    <sheet name="（個人女単）" sheetId="25" state="hidden" r:id="rId14"/>
    <sheet name="（個人男複）" sheetId="27" state="hidden" r:id="rId15"/>
    <sheet name="（個人女複）" sheetId="28" state="hidden" r:id="rId16"/>
    <sheet name="Sheet1" sheetId="17" state="hidden" r:id="rId17"/>
  </sheets>
  <definedNames>
    <definedName name="_xlnm.Print_Area" localSheetId="5">トレーナースペース申込み!$A$1:$B$23</definedName>
    <definedName name="_xlnm.Print_Area" localSheetId="3">'外部指導者確認書（団体戦用）'!$A$1:$J$23</definedName>
    <definedName name="_xlnm.Print_Area" localSheetId="2">個人申込書!$A$1:$M$47</definedName>
    <definedName name="_xlnm.Print_Area" localSheetId="1">団体申込書!$A$1:$I$35</definedName>
    <definedName name="_xlnm.Print_Area" localSheetId="4">'入場許可申請書（個人戦用）'!$A$1:$O$22</definedName>
    <definedName name="マネージャー">Sheet1!$C$1:$C$3</definedName>
    <definedName name="引率者の身分">Sheet1!$E$1:$E$4</definedName>
    <definedName name="順位">Sheet1!$B$1:$B$6</definedName>
    <definedName name="都道府県名">Sheet1!$A$1:$A$47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11" l="1"/>
  <c r="K22" i="29"/>
  <c r="K21" i="29"/>
  <c r="C3" i="11"/>
  <c r="D3" i="16"/>
  <c r="N22" i="33" l="1"/>
  <c r="N21" i="33"/>
  <c r="N20" i="33"/>
  <c r="N19" i="33"/>
  <c r="N18" i="33"/>
  <c r="N17" i="33"/>
  <c r="N16" i="33"/>
  <c r="N15" i="33"/>
  <c r="D14" i="35"/>
  <c r="J5" i="35"/>
  <c r="J20" i="35" s="1"/>
  <c r="D19" i="35"/>
  <c r="D17" i="35"/>
  <c r="K16" i="35"/>
  <c r="D16" i="35"/>
  <c r="D15" i="35"/>
  <c r="I13" i="35"/>
  <c r="K9" i="35"/>
  <c r="K8" i="35"/>
  <c r="N6" i="35"/>
  <c r="G5" i="35"/>
  <c r="G9" i="35"/>
  <c r="G8" i="35"/>
  <c r="G7" i="35"/>
  <c r="G6" i="35"/>
  <c r="N2" i="35"/>
  <c r="H2" i="34"/>
  <c r="G9" i="34"/>
  <c r="G8" i="34"/>
  <c r="F5" i="34"/>
  <c r="E9" i="34"/>
  <c r="E8" i="34"/>
  <c r="E7" i="34"/>
  <c r="E6" i="34"/>
  <c r="E5" i="34"/>
  <c r="D19" i="34"/>
  <c r="H18" i="34"/>
  <c r="D18" i="34"/>
  <c r="D17" i="34"/>
  <c r="D16" i="34"/>
  <c r="G14" i="34"/>
  <c r="D14" i="34"/>
  <c r="H6" i="34"/>
  <c r="E17" i="16"/>
  <c r="B22" i="30"/>
  <c r="L4" i="32"/>
  <c r="K4" i="32"/>
  <c r="D22" i="30"/>
  <c r="C22" i="30"/>
  <c r="C23" i="30"/>
  <c r="D20" i="30"/>
  <c r="C20" i="30"/>
  <c r="C21" i="30"/>
  <c r="B20" i="30"/>
  <c r="D18" i="30"/>
  <c r="C18" i="30"/>
  <c r="C19" i="30"/>
  <c r="D16" i="30"/>
  <c r="C16" i="30"/>
  <c r="C17" i="30"/>
  <c r="D14" i="30"/>
  <c r="C14" i="30"/>
  <c r="C15" i="30"/>
  <c r="D12" i="30"/>
  <c r="C12" i="30"/>
  <c r="C13" i="30"/>
  <c r="D10" i="30"/>
  <c r="C10" i="30"/>
  <c r="C11" i="30"/>
  <c r="C9" i="30"/>
  <c r="C8" i="30"/>
  <c r="B8" i="30"/>
  <c r="C6" i="30"/>
  <c r="C7" i="30"/>
  <c r="B5" i="30"/>
  <c r="B4" i="30"/>
  <c r="B3" i="30"/>
  <c r="B2" i="30"/>
  <c r="G13" i="34" s="1"/>
  <c r="G31" i="31" l="1"/>
  <c r="G27" i="31"/>
  <c r="G23" i="31"/>
  <c r="G29" i="31"/>
  <c r="G25" i="31"/>
  <c r="G21" i="31"/>
  <c r="E31" i="31"/>
  <c r="E27" i="31"/>
  <c r="E23" i="31"/>
  <c r="E29" i="31"/>
  <c r="E25" i="31"/>
  <c r="E21" i="31"/>
  <c r="D31" i="31"/>
  <c r="D27" i="31"/>
  <c r="D23" i="31"/>
  <c r="D29" i="31"/>
  <c r="D25" i="31"/>
  <c r="D21" i="31"/>
  <c r="C32" i="31"/>
  <c r="C28" i="31"/>
  <c r="C24" i="31"/>
  <c r="C31" i="31"/>
  <c r="C27" i="31"/>
  <c r="C23" i="31"/>
  <c r="C29" i="31"/>
  <c r="C25" i="31"/>
  <c r="C21" i="31"/>
  <c r="C30" i="31"/>
  <c r="C26" i="31"/>
  <c r="C22" i="31"/>
  <c r="B29" i="31"/>
  <c r="B25" i="31"/>
  <c r="B21" i="31"/>
  <c r="A29" i="31"/>
  <c r="A25" i="31"/>
  <c r="A21" i="31"/>
  <c r="G19" i="31"/>
  <c r="G17" i="31"/>
  <c r="E19" i="31"/>
  <c r="E17" i="31"/>
  <c r="D19" i="31"/>
  <c r="D17" i="31"/>
  <c r="C19" i="31"/>
  <c r="C20" i="31"/>
  <c r="C17" i="31"/>
  <c r="C18" i="31"/>
  <c r="B17" i="31"/>
  <c r="A17" i="31"/>
  <c r="G12" i="31"/>
  <c r="G10" i="31"/>
  <c r="G8" i="31"/>
  <c r="G6" i="31"/>
  <c r="G11" i="31"/>
  <c r="G9" i="31"/>
  <c r="G7" i="31"/>
  <c r="G5" i="31"/>
  <c r="E10" i="31"/>
  <c r="E8" i="31"/>
  <c r="E6" i="31"/>
  <c r="E12" i="31"/>
  <c r="E11" i="31"/>
  <c r="E9" i="31"/>
  <c r="E7" i="31"/>
  <c r="E5" i="31"/>
  <c r="A1" i="31"/>
  <c r="D11" i="31"/>
  <c r="D9" i="31"/>
  <c r="D7" i="31"/>
  <c r="C12" i="31"/>
  <c r="C10" i="31"/>
  <c r="C8" i="31"/>
  <c r="C11" i="31"/>
  <c r="C9" i="31"/>
  <c r="C7" i="31"/>
  <c r="B11" i="31"/>
  <c r="B9" i="31"/>
  <c r="B7" i="31"/>
  <c r="A11" i="31"/>
  <c r="A9" i="31"/>
  <c r="A7" i="31"/>
  <c r="D5" i="31"/>
  <c r="A5" i="31"/>
  <c r="C5" i="31"/>
  <c r="C6" i="31"/>
  <c r="B5" i="31"/>
  <c r="D1" i="32"/>
  <c r="A1" i="32" s="1"/>
  <c r="C1" i="33"/>
  <c r="F1" i="33" s="1"/>
  <c r="E18" i="33"/>
  <c r="E17" i="33"/>
  <c r="E16" i="33"/>
  <c r="B18" i="33"/>
  <c r="L22" i="33" s="1"/>
  <c r="B17" i="33"/>
  <c r="L21" i="33" s="1"/>
  <c r="B16" i="33"/>
  <c r="L20" i="33" s="1"/>
  <c r="E15" i="33"/>
  <c r="B15" i="33"/>
  <c r="L19" i="33" s="1"/>
  <c r="H7" i="33"/>
  <c r="G7" i="33"/>
  <c r="C7" i="33"/>
  <c r="B7" i="33"/>
  <c r="A16" i="33"/>
  <c r="A17" i="33"/>
  <c r="A18" i="33"/>
  <c r="A15" i="33"/>
  <c r="A5" i="33"/>
  <c r="A6" i="33"/>
  <c r="A7" i="33"/>
  <c r="A4" i="33"/>
  <c r="H6" i="33"/>
  <c r="G6" i="33"/>
  <c r="C6" i="33"/>
  <c r="B6" i="33"/>
  <c r="H5" i="33"/>
  <c r="G5" i="33"/>
  <c r="C5" i="33"/>
  <c r="B5" i="33"/>
  <c r="H4" i="33"/>
  <c r="C4" i="33"/>
  <c r="G4" i="33"/>
  <c r="B4" i="33"/>
  <c r="B1" i="33"/>
  <c r="A12" i="32"/>
  <c r="L5" i="32"/>
  <c r="A15" i="32" s="1"/>
  <c r="J5" i="32"/>
  <c r="A11" i="32" s="1"/>
  <c r="J4" i="32"/>
  <c r="A10" i="32" s="1"/>
  <c r="H5" i="32"/>
  <c r="G5" i="32"/>
  <c r="F5" i="32"/>
  <c r="E5" i="32"/>
  <c r="D5" i="32"/>
  <c r="C5" i="32"/>
  <c r="B5" i="32"/>
  <c r="H4" i="32"/>
  <c r="G4" i="32"/>
  <c r="F4" i="32"/>
  <c r="E4" i="32"/>
  <c r="D4" i="32"/>
  <c r="C4" i="32"/>
  <c r="B4" i="32"/>
  <c r="B1" i="32"/>
  <c r="B11" i="24"/>
  <c r="B9" i="24"/>
  <c r="B7" i="24"/>
  <c r="H47" i="11"/>
  <c r="D46" i="11"/>
  <c r="C46" i="11"/>
  <c r="L41" i="11"/>
  <c r="B14" i="27" s="1"/>
  <c r="K41" i="11"/>
  <c r="G41" i="11"/>
  <c r="G42" i="11"/>
  <c r="E41" i="11"/>
  <c r="B41" i="11"/>
  <c r="B42" i="11"/>
  <c r="L39" i="11"/>
  <c r="K39" i="11"/>
  <c r="G39" i="11"/>
  <c r="G40" i="11"/>
  <c r="E39" i="11"/>
  <c r="B39" i="11"/>
  <c r="B40" i="11"/>
  <c r="L37" i="11"/>
  <c r="B6" i="27" s="1"/>
  <c r="K37" i="11"/>
  <c r="G37" i="11"/>
  <c r="G38" i="11"/>
  <c r="E37" i="11"/>
  <c r="B37" i="11"/>
  <c r="B38" i="11"/>
  <c r="L35" i="11"/>
  <c r="K35" i="11"/>
  <c r="G35" i="11"/>
  <c r="G36" i="11"/>
  <c r="E35" i="11"/>
  <c r="B35" i="11"/>
  <c r="B36" i="11"/>
  <c r="M30" i="11"/>
  <c r="L30" i="11"/>
  <c r="H30" i="11"/>
  <c r="H31" i="11"/>
  <c r="M28" i="11"/>
  <c r="L28" i="11"/>
  <c r="H28" i="11"/>
  <c r="H29" i="11"/>
  <c r="F30" i="11"/>
  <c r="E30" i="11"/>
  <c r="B30" i="11"/>
  <c r="B31" i="11"/>
  <c r="F28" i="11"/>
  <c r="E28" i="11"/>
  <c r="B28" i="11"/>
  <c r="K30" i="11"/>
  <c r="K28" i="11"/>
  <c r="B29" i="11"/>
  <c r="A32" i="11"/>
  <c r="A25" i="11"/>
  <c r="E22" i="11"/>
  <c r="E23" i="11"/>
  <c r="E14" i="11"/>
  <c r="E10" i="11"/>
  <c r="E11" i="11"/>
  <c r="I19" i="11"/>
  <c r="D19" i="11"/>
  <c r="I8" i="11"/>
  <c r="D8" i="11"/>
  <c r="D6" i="11"/>
  <c r="C4" i="11"/>
  <c r="C5" i="11"/>
  <c r="E47" i="11" s="1"/>
  <c r="J3" i="11"/>
  <c r="C7" i="11" s="1"/>
  <c r="A2" i="11"/>
  <c r="K20" i="29"/>
  <c r="C17" i="11" s="1"/>
  <c r="K19" i="29"/>
  <c r="F23" i="31" s="1"/>
  <c r="D34" i="16"/>
  <c r="C34" i="16"/>
  <c r="H35" i="16"/>
  <c r="I27" i="16"/>
  <c r="C21" i="18" s="1"/>
  <c r="G27" i="16"/>
  <c r="B21" i="18" s="1"/>
  <c r="G28" i="16"/>
  <c r="B22" i="18" s="1"/>
  <c r="I25" i="16"/>
  <c r="C19" i="18" s="1"/>
  <c r="G25" i="16"/>
  <c r="B19" i="18" s="1"/>
  <c r="G26" i="16"/>
  <c r="B20" i="18" s="1"/>
  <c r="I23" i="16"/>
  <c r="C17" i="18" s="1"/>
  <c r="G23" i="16"/>
  <c r="B17" i="18" s="1"/>
  <c r="G24" i="16"/>
  <c r="B18" i="18" s="1"/>
  <c r="E29" i="16"/>
  <c r="C15" i="18" s="1"/>
  <c r="B29" i="16"/>
  <c r="B15" i="18" s="1"/>
  <c r="B30" i="16"/>
  <c r="B16" i="18" s="1"/>
  <c r="E27" i="16"/>
  <c r="C13" i="18" s="1"/>
  <c r="B27" i="16"/>
  <c r="B13" i="18" s="1"/>
  <c r="B28" i="16"/>
  <c r="B14" i="18" s="1"/>
  <c r="E25" i="16"/>
  <c r="C11" i="18" s="1"/>
  <c r="B25" i="16"/>
  <c r="B11" i="18" s="1"/>
  <c r="B26" i="16"/>
  <c r="B12" i="18" s="1"/>
  <c r="E23" i="16"/>
  <c r="C9" i="18" s="1"/>
  <c r="B23" i="16"/>
  <c r="B9" i="18" s="1"/>
  <c r="B24" i="16"/>
  <c r="B10" i="18" s="1"/>
  <c r="E16" i="16"/>
  <c r="B7" i="18" s="1"/>
  <c r="A16" i="16"/>
  <c r="A7" i="18" s="1"/>
  <c r="H13" i="16"/>
  <c r="D13" i="16"/>
  <c r="H12" i="16"/>
  <c r="C12" i="16"/>
  <c r="C10" i="16"/>
  <c r="C11" i="16"/>
  <c r="H8" i="16"/>
  <c r="D8" i="16"/>
  <c r="D6" i="16"/>
  <c r="C5" i="16"/>
  <c r="E35" i="16" s="1"/>
  <c r="C4" i="16"/>
  <c r="H3" i="16"/>
  <c r="C7" i="16" s="1"/>
  <c r="A2" i="16"/>
  <c r="G23" i="29"/>
  <c r="B10" i="29"/>
  <c r="J7" i="35" s="1"/>
  <c r="D17" i="28"/>
  <c r="H16" i="28"/>
  <c r="G16" i="28"/>
  <c r="F16" i="28"/>
  <c r="E16" i="28"/>
  <c r="D16" i="28"/>
  <c r="D15" i="28"/>
  <c r="H14" i="28"/>
  <c r="G14" i="28"/>
  <c r="F14" i="28"/>
  <c r="E14" i="28"/>
  <c r="D14" i="28"/>
  <c r="C14" i="28"/>
  <c r="B14" i="28"/>
  <c r="A14" i="28"/>
  <c r="D13" i="28"/>
  <c r="H12" i="28"/>
  <c r="G12" i="28"/>
  <c r="F12" i="28"/>
  <c r="E12" i="28"/>
  <c r="D12" i="28"/>
  <c r="D11" i="28"/>
  <c r="H10" i="28"/>
  <c r="G10" i="28"/>
  <c r="F10" i="28"/>
  <c r="E10" i="28"/>
  <c r="D10" i="28"/>
  <c r="C10" i="28"/>
  <c r="B10" i="28"/>
  <c r="A10" i="28"/>
  <c r="D9" i="28"/>
  <c r="H8" i="28"/>
  <c r="G8" i="28"/>
  <c r="F8" i="28"/>
  <c r="E8" i="28"/>
  <c r="D8" i="28"/>
  <c r="D7" i="28"/>
  <c r="H6" i="28"/>
  <c r="G6" i="28"/>
  <c r="F6" i="28"/>
  <c r="E6" i="28"/>
  <c r="D6" i="28"/>
  <c r="C6" i="28"/>
  <c r="B6" i="28"/>
  <c r="A6" i="28"/>
  <c r="D5" i="28"/>
  <c r="H4" i="28"/>
  <c r="G4" i="28"/>
  <c r="F4" i="28"/>
  <c r="E4" i="28"/>
  <c r="D4" i="28"/>
  <c r="D3" i="28"/>
  <c r="H2" i="28"/>
  <c r="G2" i="28"/>
  <c r="F2" i="28"/>
  <c r="E2" i="28"/>
  <c r="D2" i="28"/>
  <c r="C2" i="28"/>
  <c r="B2" i="28"/>
  <c r="A2" i="28"/>
  <c r="B8" i="25"/>
  <c r="B6" i="25"/>
  <c r="B4" i="25"/>
  <c r="B2" i="25"/>
  <c r="H9" i="25"/>
  <c r="G9" i="25"/>
  <c r="F9" i="25"/>
  <c r="D9" i="25"/>
  <c r="H8" i="25"/>
  <c r="G8" i="25"/>
  <c r="F8" i="25"/>
  <c r="E8" i="25"/>
  <c r="D8" i="25"/>
  <c r="C8" i="25"/>
  <c r="A8" i="25"/>
  <c r="H7" i="25"/>
  <c r="G7" i="25"/>
  <c r="F7" i="25"/>
  <c r="D7" i="25"/>
  <c r="H6" i="25"/>
  <c r="G6" i="25"/>
  <c r="F6" i="25"/>
  <c r="E6" i="25"/>
  <c r="D6" i="25"/>
  <c r="C6" i="25"/>
  <c r="A6" i="25"/>
  <c r="H5" i="25"/>
  <c r="G5" i="25"/>
  <c r="F5" i="25"/>
  <c r="D5" i="25"/>
  <c r="H4" i="25"/>
  <c r="G4" i="25"/>
  <c r="F4" i="25"/>
  <c r="E4" i="25"/>
  <c r="D4" i="25"/>
  <c r="C4" i="25"/>
  <c r="A4" i="25"/>
  <c r="H3" i="25"/>
  <c r="G3" i="25"/>
  <c r="F3" i="25"/>
  <c r="D3" i="25"/>
  <c r="H2" i="25"/>
  <c r="G2" i="25"/>
  <c r="F2" i="25"/>
  <c r="E2" i="25"/>
  <c r="D2" i="25"/>
  <c r="C2" i="25"/>
  <c r="A2" i="25"/>
  <c r="B22" i="23"/>
  <c r="C21" i="23"/>
  <c r="B21" i="23"/>
  <c r="B20" i="23"/>
  <c r="C19" i="23"/>
  <c r="B19" i="23"/>
  <c r="B18" i="23"/>
  <c r="C17" i="23"/>
  <c r="B17" i="23"/>
  <c r="B16" i="23"/>
  <c r="C15" i="23"/>
  <c r="B15" i="23"/>
  <c r="B14" i="23"/>
  <c r="C13" i="23"/>
  <c r="B13" i="23"/>
  <c r="B12" i="23"/>
  <c r="C11" i="23"/>
  <c r="B11" i="23"/>
  <c r="B10" i="23"/>
  <c r="C9" i="23"/>
  <c r="B9" i="23"/>
  <c r="B8" i="23"/>
  <c r="B7" i="23"/>
  <c r="A7" i="23"/>
  <c r="B6" i="23"/>
  <c r="B5" i="23"/>
  <c r="A4" i="23"/>
  <c r="A3" i="23"/>
  <c r="A2" i="23"/>
  <c r="A1" i="23"/>
  <c r="B8" i="18"/>
  <c r="F6" i="27" l="1"/>
  <c r="L17" i="33"/>
  <c r="L18" i="33"/>
  <c r="L16" i="33"/>
  <c r="L15" i="33"/>
  <c r="F2" i="27"/>
  <c r="F8" i="27"/>
  <c r="D13" i="27"/>
  <c r="D13" i="34"/>
  <c r="D13" i="35"/>
  <c r="F7" i="34"/>
  <c r="G2" i="27"/>
  <c r="F27" i="31"/>
  <c r="F31" i="31"/>
  <c r="E4" i="27"/>
  <c r="D9" i="27"/>
  <c r="H6" i="27"/>
  <c r="D6" i="20"/>
  <c r="B2" i="27"/>
  <c r="F16" i="27"/>
  <c r="C2" i="27"/>
  <c r="C18" i="11"/>
  <c r="G4" i="27" s="1"/>
  <c r="D4" i="27"/>
  <c r="A9" i="32"/>
  <c r="F6" i="31"/>
  <c r="F21" i="31"/>
  <c r="F5" i="31"/>
  <c r="H4" i="27"/>
  <c r="H4" i="20"/>
  <c r="B8" i="20"/>
  <c r="D5" i="27"/>
  <c r="A1" i="33"/>
  <c r="E6" i="33" s="1"/>
  <c r="F7" i="31"/>
  <c r="F5" i="20"/>
  <c r="F8" i="31"/>
  <c r="F25" i="31"/>
  <c r="F9" i="31"/>
  <c r="F10" i="31"/>
  <c r="F17" i="31"/>
  <c r="F29" i="31"/>
  <c r="D9" i="20"/>
  <c r="E16" i="27"/>
  <c r="E8" i="20"/>
  <c r="F11" i="31"/>
  <c r="F12" i="31"/>
  <c r="F19" i="31"/>
  <c r="A17" i="32"/>
  <c r="A16" i="32"/>
  <c r="H9" i="20"/>
  <c r="H2" i="27"/>
  <c r="E6" i="27"/>
  <c r="E2" i="27"/>
  <c r="H10" i="27"/>
  <c r="C10" i="27"/>
  <c r="F12" i="27"/>
  <c r="D12" i="27"/>
  <c r="D6" i="27"/>
  <c r="F4" i="27"/>
  <c r="A2" i="27"/>
  <c r="F8" i="20"/>
  <c r="F9" i="20"/>
  <c r="F7" i="20"/>
  <c r="D3" i="20"/>
  <c r="H3" i="20"/>
  <c r="B2" i="20"/>
  <c r="F2" i="20"/>
  <c r="F3" i="20"/>
  <c r="H2" i="20"/>
  <c r="A7" i="32"/>
  <c r="A14" i="32"/>
  <c r="K5" i="32"/>
  <c r="A13" i="32" s="1"/>
  <c r="A6" i="20"/>
  <c r="D16" i="27"/>
  <c r="C6" i="27"/>
  <c r="A10" i="27"/>
  <c r="E10" i="27"/>
  <c r="A8" i="20"/>
  <c r="C14" i="27"/>
  <c r="D14" i="27"/>
  <c r="D8" i="27"/>
  <c r="A2" i="20"/>
  <c r="E2" i="20"/>
  <c r="G2" i="20"/>
  <c r="C6" i="20"/>
  <c r="C4" i="20"/>
  <c r="H5" i="20"/>
  <c r="C8" i="20"/>
  <c r="G8" i="20"/>
  <c r="A6" i="27"/>
  <c r="C2" i="20"/>
  <c r="F6" i="20"/>
  <c r="F4" i="20"/>
  <c r="D8" i="20"/>
  <c r="H8" i="20"/>
  <c r="H14" i="27"/>
  <c r="F14" i="27"/>
  <c r="D15" i="27"/>
  <c r="D17" i="27"/>
  <c r="E14" i="27"/>
  <c r="A14" i="27"/>
  <c r="G14" i="27"/>
  <c r="H16" i="27"/>
  <c r="F10" i="27"/>
  <c r="G10" i="27"/>
  <c r="H12" i="27"/>
  <c r="B10" i="27"/>
  <c r="D11" i="27"/>
  <c r="D10" i="27"/>
  <c r="E12" i="27"/>
  <c r="D7" i="27"/>
  <c r="G6" i="27"/>
  <c r="H8" i="27"/>
  <c r="E8" i="27"/>
  <c r="D3" i="27"/>
  <c r="D2" i="27"/>
  <c r="B6" i="20"/>
  <c r="G6" i="20"/>
  <c r="H7" i="20"/>
  <c r="D7" i="20"/>
  <c r="H6" i="20"/>
  <c r="E6" i="20"/>
  <c r="D4" i="20"/>
  <c r="D5" i="20"/>
  <c r="A4" i="20"/>
  <c r="B4" i="20"/>
  <c r="G4" i="20"/>
  <c r="E4" i="20"/>
  <c r="D2" i="20"/>
  <c r="B6" i="18"/>
  <c r="B5" i="18"/>
  <c r="A4" i="18"/>
  <c r="A3" i="18"/>
  <c r="A2" i="18"/>
  <c r="A1" i="18"/>
  <c r="M13" i="35" l="1"/>
  <c r="E19" i="35"/>
  <c r="D6" i="33"/>
  <c r="A11" i="33" s="1"/>
  <c r="C16" i="33"/>
  <c r="A21" i="33" s="1"/>
  <c r="E7" i="33"/>
  <c r="C18" i="33"/>
  <c r="A23" i="33" s="1"/>
  <c r="E5" i="33"/>
  <c r="E4" i="33"/>
  <c r="G9" i="20"/>
  <c r="G8" i="27"/>
  <c r="D7" i="33"/>
  <c r="D4" i="33"/>
  <c r="C15" i="33"/>
  <c r="A20" i="33" s="1"/>
  <c r="G7" i="20"/>
  <c r="G3" i="20"/>
  <c r="G12" i="27"/>
  <c r="G16" i="27"/>
  <c r="G5" i="20"/>
  <c r="C17" i="33"/>
  <c r="A22" i="33" s="1"/>
  <c r="D5" i="33"/>
  <c r="A10" i="33" l="1"/>
  <c r="A9" i="33"/>
  <c r="A12" i="33"/>
</calcChain>
</file>

<file path=xl/sharedStrings.xml><?xml version="1.0" encoding="utf-8"?>
<sst xmlns="http://schemas.openxmlformats.org/spreadsheetml/2006/main" count="618" uniqueCount="267">
  <si>
    <t>都道府県名</t>
    <rPh sb="0" eb="4">
      <t>トドウフケン</t>
    </rPh>
    <rPh sb="4" eb="5">
      <t>メイ</t>
    </rPh>
    <phoneticPr fontId="3"/>
  </si>
  <si>
    <t>ふりがな</t>
  </si>
  <si>
    <t>〒</t>
  </si>
  <si>
    <t>TEL</t>
  </si>
  <si>
    <t>FAX</t>
  </si>
  <si>
    <t>番号</t>
    <rPh sb="0" eb="2">
      <t>バンゴウ</t>
    </rPh>
    <phoneticPr fontId="3"/>
  </si>
  <si>
    <t>学年</t>
    <rPh sb="0" eb="2">
      <t>ガクネン</t>
    </rPh>
    <phoneticPr fontId="3"/>
  </si>
  <si>
    <t>選　手　氏　名</t>
    <rPh sb="0" eb="1">
      <t>セン</t>
    </rPh>
    <rPh sb="2" eb="3">
      <t>テ</t>
    </rPh>
    <rPh sb="4" eb="5">
      <t>シ</t>
    </rPh>
    <rPh sb="6" eb="7">
      <t>メイ</t>
    </rPh>
    <phoneticPr fontId="3"/>
  </si>
  <si>
    <t>選　手　氏　名</t>
  </si>
  <si>
    <t>入場許可申請者</t>
    <rPh sb="0" eb="2">
      <t>ニュウジョウ</t>
    </rPh>
    <rPh sb="2" eb="4">
      <t>キョカ</t>
    </rPh>
    <rPh sb="4" eb="7">
      <t>シンセイシャ</t>
    </rPh>
    <phoneticPr fontId="3"/>
  </si>
  <si>
    <t>・</t>
  </si>
  <si>
    <t>ブロック順位</t>
    <rPh sb="4" eb="6">
      <t>ジュンイ</t>
    </rPh>
    <phoneticPr fontId="4"/>
  </si>
  <si>
    <t>ブロック名</t>
    <rPh sb="4" eb="5">
      <t>メイ</t>
    </rPh>
    <phoneticPr fontId="4"/>
  </si>
  <si>
    <t>マネージャー（教員）</t>
    <rPh sb="7" eb="9">
      <t>キョウイン</t>
    </rPh>
    <phoneticPr fontId="4"/>
  </si>
  <si>
    <t>マネージャー（生徒）</t>
    <rPh sb="7" eb="9">
      <t>セイト</t>
    </rPh>
    <phoneticPr fontId="4"/>
  </si>
  <si>
    <t>外部指導者（コーチ）</t>
    <rPh sb="0" eb="2">
      <t>ガイブ</t>
    </rPh>
    <rPh sb="2" eb="5">
      <t>シドウシャ</t>
    </rPh>
    <phoneticPr fontId="4"/>
  </si>
  <si>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rPh sb="46" eb="47">
      <t>マタ</t>
    </rPh>
    <rPh sb="48" eb="50">
      <t>シュクハク</t>
    </rPh>
    <rPh sb="56" eb="58">
      <t>シュクハク</t>
    </rPh>
    <rPh sb="58" eb="60">
      <t>ヨウコウ</t>
    </rPh>
    <rPh sb="61" eb="63">
      <t>ゲンシュ</t>
    </rPh>
    <rPh sb="64" eb="65">
      <t>モウ</t>
    </rPh>
    <rPh sb="66" eb="67">
      <t>コ</t>
    </rPh>
    <phoneticPr fontId="3"/>
  </si>
  <si>
    <t>氏　名</t>
    <rPh sb="0" eb="1">
      <t>シ</t>
    </rPh>
    <rPh sb="2" eb="3">
      <t>メイ</t>
    </rPh>
    <phoneticPr fontId="3"/>
  </si>
  <si>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phoneticPr fontId="3"/>
  </si>
  <si>
    <t>ふりがな</t>
    <phoneticPr fontId="4"/>
  </si>
  <si>
    <t>・</t>
    <phoneticPr fontId="4"/>
  </si>
  <si>
    <t>学　校　名</t>
    <rPh sb="0" eb="1">
      <t>ガク</t>
    </rPh>
    <rPh sb="2" eb="3">
      <t>コウ</t>
    </rPh>
    <rPh sb="4" eb="5">
      <t>メイ</t>
    </rPh>
    <phoneticPr fontId="3"/>
  </si>
  <si>
    <t>監　督　名</t>
    <phoneticPr fontId="4"/>
  </si>
  <si>
    <t>連　絡　先</t>
    <phoneticPr fontId="4"/>
  </si>
  <si>
    <t>学校所在地
連　絡　先</t>
    <rPh sb="0" eb="2">
      <t>ガッコウ</t>
    </rPh>
    <rPh sb="2" eb="5">
      <t>ショザイチ</t>
    </rPh>
    <phoneticPr fontId="3"/>
  </si>
  <si>
    <t>引　率　者</t>
    <phoneticPr fontId="4"/>
  </si>
  <si>
    <t>校　　　長</t>
    <phoneticPr fontId="4"/>
  </si>
  <si>
    <t>教　　　員</t>
    <phoneticPr fontId="4"/>
  </si>
  <si>
    <t>※主将は番号１に記入すること。</t>
    <rPh sb="1" eb="3">
      <t>シュショウ</t>
    </rPh>
    <rPh sb="4" eb="6">
      <t>バンゴウ</t>
    </rPh>
    <rPh sb="8" eb="10">
      <t>キニュウ</t>
    </rPh>
    <phoneticPr fontId="3"/>
  </si>
  <si>
    <t>E-mail</t>
    <phoneticPr fontId="4"/>
  </si>
  <si>
    <t>　　※外部指導者（コーチ）は、大会参加申込時に外部指導者（コーチ）確認書を提出すること。</t>
    <rPh sb="3" eb="5">
      <t>ガイブ</t>
    </rPh>
    <rPh sb="5" eb="8">
      <t>シドウシャ</t>
    </rPh>
    <rPh sb="15" eb="17">
      <t>タイカイ</t>
    </rPh>
    <rPh sb="17" eb="19">
      <t>サンカ</t>
    </rPh>
    <rPh sb="19" eb="21">
      <t>モウシコミ</t>
    </rPh>
    <rPh sb="21" eb="22">
      <t>ジ</t>
    </rPh>
    <rPh sb="23" eb="25">
      <t>ガイブ</t>
    </rPh>
    <rPh sb="25" eb="28">
      <t>シドウシャ</t>
    </rPh>
    <rPh sb="33" eb="36">
      <t>カクニンショ</t>
    </rPh>
    <rPh sb="37" eb="39">
      <t>テイシュツ</t>
    </rPh>
    <phoneticPr fontId="4"/>
  </si>
  <si>
    <t>ふ　り　が　な</t>
    <phoneticPr fontId="4"/>
  </si>
  <si>
    <t>ふ　り　が　な</t>
    <phoneticPr fontId="5"/>
  </si>
  <si>
    <t>ふ り が な</t>
    <phoneticPr fontId="5"/>
  </si>
  <si>
    <t>ふ り が な</t>
    <phoneticPr fontId="4"/>
  </si>
  <si>
    <t>男子団体選手名</t>
    <rPh sb="0" eb="1">
      <t>オトコ</t>
    </rPh>
    <phoneticPr fontId="4"/>
  </si>
  <si>
    <t>※上記の監督は参加校と同じ学校の教員もしくは部活動指導員であること</t>
    <rPh sb="1" eb="3">
      <t>ジョウキ</t>
    </rPh>
    <rPh sb="4" eb="6">
      <t>カントク</t>
    </rPh>
    <rPh sb="7" eb="9">
      <t>サンカ</t>
    </rPh>
    <rPh sb="9" eb="10">
      <t>コウ</t>
    </rPh>
    <rPh sb="11" eb="12">
      <t>オナ</t>
    </rPh>
    <rPh sb="13" eb="15">
      <t>ガッコウ</t>
    </rPh>
    <rPh sb="16" eb="18">
      <t>キョウイン</t>
    </rPh>
    <rPh sb="22" eb="25">
      <t>ブカツドウ</t>
    </rPh>
    <rPh sb="25" eb="28">
      <t>シドウイン</t>
    </rPh>
    <phoneticPr fontId="3"/>
  </si>
  <si>
    <t>上記の監督は参加校と同じ学校の教員もしくは部活動指導員であること（団体戦と出場を兼ねる場合は同一監督であること）。</t>
    <rPh sb="0" eb="2">
      <t>ジョウキ</t>
    </rPh>
    <rPh sb="3" eb="5">
      <t>カントク</t>
    </rPh>
    <rPh sb="6" eb="8">
      <t>サンカ</t>
    </rPh>
    <rPh sb="8" eb="9">
      <t>コウ</t>
    </rPh>
    <rPh sb="10" eb="11">
      <t>オナ</t>
    </rPh>
    <rPh sb="12" eb="14">
      <t>ガッコウ</t>
    </rPh>
    <rPh sb="15" eb="17">
      <t>キョウイン</t>
    </rPh>
    <rPh sb="21" eb="24">
      <t>ブカツドウ</t>
    </rPh>
    <rPh sb="24" eb="27">
      <t>シドウイン</t>
    </rPh>
    <rPh sb="33" eb="36">
      <t>ダンタイセン</t>
    </rPh>
    <rPh sb="37" eb="39">
      <t>シュツジョウ</t>
    </rPh>
    <rPh sb="40" eb="41">
      <t>カ</t>
    </rPh>
    <rPh sb="43" eb="45">
      <t>バアイ</t>
    </rPh>
    <rPh sb="46" eb="48">
      <t>ドウイツ</t>
    </rPh>
    <rPh sb="48" eb="50">
      <t>カントク</t>
    </rPh>
    <phoneticPr fontId="3"/>
  </si>
  <si>
    <t>部活動指導員</t>
    <rPh sb="0" eb="3">
      <t>ブカツドウ</t>
    </rPh>
    <rPh sb="3" eb="6">
      <t>シドウイン</t>
    </rPh>
    <phoneticPr fontId="4"/>
  </si>
  <si>
    <t>任命権者：</t>
    <rPh sb="0" eb="4">
      <t>ニンメイケンジャ</t>
    </rPh>
    <phoneticPr fontId="4"/>
  </si>
  <si>
    <t>※上記の監督が部活動指導員の場合、部活動指導員欄に〇印をし、任命権者を記入すること</t>
    <rPh sb="1" eb="3">
      <t>ジョウキ</t>
    </rPh>
    <rPh sb="4" eb="6">
      <t>カントク</t>
    </rPh>
    <rPh sb="7" eb="10">
      <t>ブカツドウ</t>
    </rPh>
    <rPh sb="17" eb="20">
      <t>ブカツドウ</t>
    </rPh>
    <rPh sb="20" eb="22">
      <t>シドウ</t>
    </rPh>
    <rPh sb="22" eb="23">
      <t>イン</t>
    </rPh>
    <phoneticPr fontId="3"/>
  </si>
  <si>
    <t>外部指導者</t>
    <phoneticPr fontId="5"/>
  </si>
  <si>
    <t>部活動指導員の場合の任命権者</t>
    <rPh sb="0" eb="3">
      <t>ブカツドウ</t>
    </rPh>
    <rPh sb="3" eb="6">
      <t>シドウイン</t>
    </rPh>
    <rPh sb="7" eb="9">
      <t>バアイ</t>
    </rPh>
    <rPh sb="10" eb="14">
      <t>ニンメイケンジャ</t>
    </rPh>
    <phoneticPr fontId="5"/>
  </si>
  <si>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</si>
  <si>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</si>
  <si>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</si>
  <si>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</si>
  <si>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</si>
  <si>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</si>
  <si>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</si>
  <si>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</si>
  <si>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</si>
  <si>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</si>
  <si>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</si>
  <si>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</si>
  <si>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</si>
  <si>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</si>
  <si>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</si>
  <si>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</si>
  <si>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</si>
  <si>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</si>
  <si>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</si>
  <si>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</si>
  <si>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</si>
  <si>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</si>
  <si>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</si>
  <si>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</si>
  <si>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</si>
  <si>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</si>
  <si>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</si>
  <si>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</si>
  <si>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</si>
  <si>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</si>
  <si>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</si>
  <si>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</si>
  <si>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</si>
  <si>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</si>
  <si>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</si>
  <si>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</si>
  <si>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</si>
  <si>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</si>
  <si>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</si>
  <si>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</si>
  <si>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</si>
  <si>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</si>
  <si>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</si>
  <si>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</si>
  <si>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</si>
  <si>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</si>
  <si>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t>
    <phoneticPr fontId="5"/>
  </si>
  <si>
    <t>北海道</t>
    <rPh sb="0" eb="3">
      <t>ホッカイドウ</t>
    </rPh>
    <phoneticPr fontId="5"/>
  </si>
  <si>
    <t>東北</t>
    <rPh sb="0" eb="2">
      <t>トウホク</t>
    </rPh>
    <phoneticPr fontId="5"/>
  </si>
  <si>
    <t>関東</t>
    <rPh sb="0" eb="2">
      <t>カントウ</t>
    </rPh>
    <phoneticPr fontId="5"/>
  </si>
  <si>
    <t>北信越</t>
    <rPh sb="0" eb="3">
      <t>ホクシンエツ</t>
    </rPh>
    <phoneticPr fontId="5"/>
  </si>
  <si>
    <t>東海</t>
    <rPh sb="0" eb="2">
      <t>トウカイ</t>
    </rPh>
    <phoneticPr fontId="5"/>
  </si>
  <si>
    <t>近畿</t>
    <rPh sb="0" eb="2">
      <t>キンキ</t>
    </rPh>
    <phoneticPr fontId="5"/>
  </si>
  <si>
    <t>中国</t>
    <rPh sb="0" eb="2">
      <t>チュウゴク</t>
    </rPh>
    <phoneticPr fontId="5"/>
  </si>
  <si>
    <t>四国</t>
    <rPh sb="0" eb="2">
      <t>シコク</t>
    </rPh>
    <phoneticPr fontId="5"/>
  </si>
  <si>
    <t>九州</t>
    <rPh sb="0" eb="2">
      <t>キュウシュウ</t>
    </rPh>
    <phoneticPr fontId="5"/>
  </si>
  <si>
    <t>第</t>
    <rPh sb="0" eb="1">
      <t>ダイ</t>
    </rPh>
    <phoneticPr fontId="5"/>
  </si>
  <si>
    <t>位</t>
    <rPh sb="0" eb="1">
      <t>イ</t>
    </rPh>
    <phoneticPr fontId="5"/>
  </si>
  <si>
    <t xml:space="preserve"> ※部活動指導員の場合は任命権者を記入すること。</t>
    <rPh sb="2" eb="5">
      <t>ブカツドウ</t>
    </rPh>
    <rPh sb="5" eb="8">
      <t>シドウイン</t>
    </rPh>
    <rPh sb="9" eb="11">
      <t>バアイ</t>
    </rPh>
    <rPh sb="12" eb="16">
      <t>ニンメイケンジャ</t>
    </rPh>
    <rPh sb="17" eb="19">
      <t>キニュウ</t>
    </rPh>
    <phoneticPr fontId="4"/>
  </si>
  <si>
    <t>引率者の職名等を
下の欄に入れること。</t>
    <rPh sb="0" eb="3">
      <t>インソツシャ</t>
    </rPh>
    <rPh sb="4" eb="7">
      <t>ショクメイトウ</t>
    </rPh>
    <rPh sb="9" eb="10">
      <t>シタ</t>
    </rPh>
    <rPh sb="11" eb="12">
      <t>ラン</t>
    </rPh>
    <rPh sb="13" eb="14">
      <t>イ</t>
    </rPh>
    <phoneticPr fontId="5"/>
  </si>
  <si>
    <t>監督</t>
    <rPh sb="0" eb="2">
      <t>カントク</t>
    </rPh>
    <phoneticPr fontId="5"/>
  </si>
  <si>
    <t>入場許可申請者</t>
    <rPh sb="0" eb="2">
      <t>ニュウジョウ</t>
    </rPh>
    <rPh sb="2" eb="4">
      <t>キョカ</t>
    </rPh>
    <rPh sb="4" eb="6">
      <t>シンセイ</t>
    </rPh>
    <rPh sb="6" eb="7">
      <t>シャ</t>
    </rPh>
    <phoneticPr fontId="3"/>
  </si>
  <si>
    <t>監 督 氏 名</t>
    <rPh sb="0" eb="1">
      <t>カン</t>
    </rPh>
    <rPh sb="2" eb="3">
      <t>ヨシ</t>
    </rPh>
    <rPh sb="4" eb="5">
      <t>シ</t>
    </rPh>
    <rPh sb="6" eb="7">
      <t>メイ</t>
    </rPh>
    <phoneticPr fontId="3"/>
  </si>
  <si>
    <t>選 手 氏 名</t>
    <rPh sb="0" eb="1">
      <t>セン</t>
    </rPh>
    <rPh sb="2" eb="3">
      <t>テ</t>
    </rPh>
    <rPh sb="4" eb="5">
      <t>シ</t>
    </rPh>
    <rPh sb="6" eb="7">
      <t>メイ</t>
    </rPh>
    <phoneticPr fontId="3"/>
  </si>
  <si>
    <t>都道府県</t>
    <rPh sb="0" eb="4">
      <t>トドウフケン</t>
    </rPh>
    <phoneticPr fontId="3"/>
  </si>
  <si>
    <t>順位</t>
    <rPh sb="0" eb="2">
      <t>ジュンイ</t>
    </rPh>
    <phoneticPr fontId="3"/>
  </si>
  <si>
    <t>ブロック</t>
    <phoneticPr fontId="5"/>
  </si>
  <si>
    <t>トレーナースペース　使用申込書</t>
    <rPh sb="10" eb="15">
      <t>シヨウモウシコミショ</t>
    </rPh>
    <phoneticPr fontId="5"/>
  </si>
  <si>
    <t>中学校名</t>
    <phoneticPr fontId="5"/>
  </si>
  <si>
    <t>監督名</t>
    <phoneticPr fontId="5"/>
  </si>
  <si>
    <t>都道府県名</t>
    <rPh sb="0" eb="5">
      <t>トドウフケンメイ</t>
    </rPh>
    <phoneticPr fontId="5"/>
  </si>
  <si>
    <t>職印</t>
    <rPh sb="0" eb="1">
      <t>ショク</t>
    </rPh>
    <rPh sb="1" eb="2">
      <t>イン</t>
    </rPh>
    <phoneticPr fontId="3"/>
  </si>
  <si>
    <t>基本データ</t>
    <rPh sb="0" eb="2">
      <t>キホン</t>
    </rPh>
    <phoneticPr fontId="5"/>
  </si>
  <si>
    <t>学校名</t>
    <rPh sb="0" eb="3">
      <t>ガッコウメイ</t>
    </rPh>
    <phoneticPr fontId="5"/>
  </si>
  <si>
    <t>ふりがな</t>
    <phoneticPr fontId="5"/>
  </si>
  <si>
    <t>半角入力　例：351-0013</t>
    <rPh sb="0" eb="4">
      <t>ハンカクニュウリョク</t>
    </rPh>
    <rPh sb="5" eb="6">
      <t>レイ</t>
    </rPh>
    <phoneticPr fontId="5"/>
  </si>
  <si>
    <t>半角入力　例：048-461-0076</t>
    <rPh sb="0" eb="4">
      <t>ハンカクニュウリョク</t>
    </rPh>
    <rPh sb="5" eb="6">
      <t>レイ</t>
    </rPh>
    <phoneticPr fontId="5"/>
  </si>
  <si>
    <t>半角入力　例：048-461-4741</t>
    <rPh sb="0" eb="4">
      <t>ハンカクニュウリョク</t>
    </rPh>
    <rPh sb="5" eb="6">
      <t>レイ</t>
    </rPh>
    <phoneticPr fontId="5"/>
  </si>
  <si>
    <t xml:space="preserve">    ←セルから選択してください</t>
    <rPh sb="9" eb="11">
      <t>センタク</t>
    </rPh>
    <phoneticPr fontId="5"/>
  </si>
  <si>
    <t>　郵便番号</t>
    <rPh sb="1" eb="5">
      <t>ユウビンバンゴウ</t>
    </rPh>
    <phoneticPr fontId="5"/>
  </si>
  <si>
    <t>　住所</t>
    <rPh sb="1" eb="3">
      <t>ジュウショ</t>
    </rPh>
    <phoneticPr fontId="5"/>
  </si>
  <si>
    <t>　電話番号</t>
    <rPh sb="1" eb="5">
      <t>デンワバンゴウ</t>
    </rPh>
    <phoneticPr fontId="5"/>
  </si>
  <si>
    <t>　FAX番号</t>
    <rPh sb="4" eb="6">
      <t>バンゴウ</t>
    </rPh>
    <phoneticPr fontId="5"/>
  </si>
  <si>
    <t>学校連絡先</t>
    <rPh sb="0" eb="2">
      <t>ガッコウ</t>
    </rPh>
    <rPh sb="2" eb="5">
      <t>レンラクサキ</t>
    </rPh>
    <phoneticPr fontId="5"/>
  </si>
  <si>
    <t>監督名</t>
    <rPh sb="0" eb="2">
      <t>カントク</t>
    </rPh>
    <rPh sb="2" eb="3">
      <t>メイ</t>
    </rPh>
    <phoneticPr fontId="5"/>
  </si>
  <si>
    <t>姓と名の間に全角スペースを入れてください</t>
    <rPh sb="0" eb="1">
      <t>セイ</t>
    </rPh>
    <rPh sb="2" eb="3">
      <t>ナ</t>
    </rPh>
    <rPh sb="4" eb="5">
      <t>アイダ</t>
    </rPh>
    <rPh sb="6" eb="8">
      <t>ゼンカク</t>
    </rPh>
    <rPh sb="13" eb="14">
      <t>イ</t>
    </rPh>
    <phoneticPr fontId="5"/>
  </si>
  <si>
    <t>○</t>
    <phoneticPr fontId="5"/>
  </si>
  <si>
    <t>　　　部活動指導員の場合は○を選択</t>
    <rPh sb="3" eb="9">
      <t>ブカツドウシドウイン</t>
    </rPh>
    <rPh sb="10" eb="12">
      <t>バアイ</t>
    </rPh>
    <phoneticPr fontId="5"/>
  </si>
  <si>
    <t>　　　　　任命権者</t>
    <rPh sb="5" eb="9">
      <t>ニンメイケンジャ</t>
    </rPh>
    <phoneticPr fontId="5"/>
  </si>
  <si>
    <t>　電話番号</t>
    <rPh sb="1" eb="3">
      <t>デンワ</t>
    </rPh>
    <rPh sb="3" eb="5">
      <t>バンゴウ</t>
    </rPh>
    <phoneticPr fontId="5"/>
  </si>
  <si>
    <t>　 E-mail</t>
    <phoneticPr fontId="5"/>
  </si>
  <si>
    <t>半角入力</t>
    <rPh sb="0" eb="4">
      <t>ハンカクニュウリョク</t>
    </rPh>
    <phoneticPr fontId="5"/>
  </si>
  <si>
    <t>ブロック順位</t>
    <rPh sb="4" eb="6">
      <t>ジュンイ</t>
    </rPh>
    <phoneticPr fontId="5"/>
  </si>
  <si>
    <t>マネージャー</t>
    <phoneticPr fontId="5"/>
  </si>
  <si>
    <t>マネージャーまたは外部指導者</t>
    <phoneticPr fontId="5"/>
  </si>
  <si>
    <t>　氏名</t>
    <rPh sb="1" eb="3">
      <t>シメイ</t>
    </rPh>
    <phoneticPr fontId="5"/>
  </si>
  <si>
    <t>　ふりがな</t>
    <phoneticPr fontId="5"/>
  </si>
  <si>
    <t>外部指導者</t>
    <rPh sb="0" eb="5">
      <t>ガイブシドウシャ</t>
    </rPh>
    <phoneticPr fontId="5"/>
  </si>
  <si>
    <t>選手情報</t>
    <rPh sb="0" eb="4">
      <t>センシュジョウホウ</t>
    </rPh>
    <phoneticPr fontId="5"/>
  </si>
  <si>
    <t>団体戦１</t>
    <rPh sb="0" eb="3">
      <t>ダンタイセン</t>
    </rPh>
    <phoneticPr fontId="5"/>
  </si>
  <si>
    <t>団体戦２</t>
    <rPh sb="0" eb="3">
      <t>ダンタイセン</t>
    </rPh>
    <phoneticPr fontId="5"/>
  </si>
  <si>
    <t>団体戦３</t>
    <rPh sb="0" eb="3">
      <t>ダンタイセン</t>
    </rPh>
    <phoneticPr fontId="5"/>
  </si>
  <si>
    <t>団体戦４</t>
    <rPh sb="0" eb="3">
      <t>ダンタイセン</t>
    </rPh>
    <phoneticPr fontId="5"/>
  </si>
  <si>
    <t>団体戦５</t>
    <rPh sb="0" eb="3">
      <t>ダンタイセン</t>
    </rPh>
    <phoneticPr fontId="5"/>
  </si>
  <si>
    <t>団体戦６</t>
    <rPh sb="0" eb="3">
      <t>ダンタイセン</t>
    </rPh>
    <phoneticPr fontId="5"/>
  </si>
  <si>
    <t>団体戦７</t>
    <rPh sb="0" eb="3">
      <t>ダンタイセン</t>
    </rPh>
    <phoneticPr fontId="5"/>
  </si>
  <si>
    <t>半角数字</t>
    <rPh sb="0" eb="2">
      <t>ハンカク</t>
    </rPh>
    <rPh sb="2" eb="4">
      <t>スウジ</t>
    </rPh>
    <phoneticPr fontId="5"/>
  </si>
  <si>
    <t>　ふりがな</t>
    <phoneticPr fontId="5"/>
  </si>
  <si>
    <t xml:space="preserve"> 　氏名</t>
    <rPh sb="2" eb="4">
      <t>シメイ</t>
    </rPh>
    <phoneticPr fontId="5"/>
  </si>
  <si>
    <t>　 ふりがな</t>
    <phoneticPr fontId="5"/>
  </si>
  <si>
    <t>　 学年</t>
    <rPh sb="2" eb="4">
      <t>ガクネン</t>
    </rPh>
    <phoneticPr fontId="5"/>
  </si>
  <si>
    <t>全国中学校大会バドミントン競技申し込み登録フォーム</t>
    <rPh sb="0" eb="5">
      <t>ゼンコクチュウガッコウ</t>
    </rPh>
    <rPh sb="5" eb="7">
      <t>タイカイ</t>
    </rPh>
    <rPh sb="13" eb="15">
      <t>キョウギ</t>
    </rPh>
    <rPh sb="15" eb="16">
      <t>モウ</t>
    </rPh>
    <rPh sb="17" eb="18">
      <t>コ</t>
    </rPh>
    <rPh sb="19" eb="21">
      <t>トウロク</t>
    </rPh>
    <phoneticPr fontId="5"/>
  </si>
  <si>
    <t>性別</t>
    <rPh sb="0" eb="2">
      <t>セイベツ</t>
    </rPh>
    <phoneticPr fontId="5"/>
  </si>
  <si>
    <t>男子</t>
    <rPh sb="0" eb="2">
      <t>ダンシ</t>
    </rPh>
    <phoneticPr fontId="5"/>
  </si>
  <si>
    <t>女子</t>
    <rPh sb="0" eb="2">
      <t>ジョシ</t>
    </rPh>
    <phoneticPr fontId="5"/>
  </si>
  <si>
    <t>＜団体戦＞</t>
    <rPh sb="1" eb="4">
      <t>ダンタイセン</t>
    </rPh>
    <phoneticPr fontId="5"/>
  </si>
  <si>
    <t xml:space="preserve"> 令和４年度 第52回全国中学校バドミントン大会参加申込書</t>
    <phoneticPr fontId="3"/>
  </si>
  <si>
    <t>長</t>
    <rPh sb="0" eb="1">
      <t>チョウ</t>
    </rPh>
    <phoneticPr fontId="5"/>
  </si>
  <si>
    <t>校長氏名</t>
    <rPh sb="0" eb="4">
      <t>コウチョウシメイ</t>
    </rPh>
    <phoneticPr fontId="5"/>
  </si>
  <si>
    <t>申し込み日付</t>
    <rPh sb="0" eb="1">
      <t>モウ</t>
    </rPh>
    <rPh sb="2" eb="3">
      <t>コ</t>
    </rPh>
    <rPh sb="4" eb="6">
      <t>ヒヅケ</t>
    </rPh>
    <phoneticPr fontId="5"/>
  </si>
  <si>
    <t>月</t>
    <rPh sb="0" eb="1">
      <t>ツキ</t>
    </rPh>
    <phoneticPr fontId="5"/>
  </si>
  <si>
    <t>日</t>
    <rPh sb="0" eb="1">
      <t>ニチ</t>
    </rPh>
    <phoneticPr fontId="5"/>
  </si>
  <si>
    <t>　　半角数字入力</t>
    <rPh sb="2" eb="4">
      <t>ハンカク</t>
    </rPh>
    <rPh sb="4" eb="6">
      <t>スウジ</t>
    </rPh>
    <rPh sb="6" eb="8">
      <t>ニュウリョク</t>
    </rPh>
    <phoneticPr fontId="5"/>
  </si>
  <si>
    <t>＜個人戦＞</t>
    <rPh sb="1" eb="4">
      <t>コジンセン</t>
    </rPh>
    <phoneticPr fontId="5"/>
  </si>
  <si>
    <t>東北</t>
    <rPh sb="0" eb="2">
      <t>トウホク</t>
    </rPh>
    <phoneticPr fontId="5"/>
  </si>
  <si>
    <t>関東</t>
    <rPh sb="0" eb="2">
      <t>カントウ</t>
    </rPh>
    <phoneticPr fontId="5"/>
  </si>
  <si>
    <t>埼玉県</t>
    <rPh sb="0" eb="2">
      <t>カントウ</t>
    </rPh>
    <phoneticPr fontId="5"/>
  </si>
  <si>
    <t>近畿</t>
    <rPh sb="0" eb="2">
      <t>キンキ</t>
    </rPh>
    <phoneticPr fontId="5"/>
  </si>
  <si>
    <t>　職名等</t>
    <rPh sb="1" eb="4">
      <t>ショクメイトウ</t>
    </rPh>
    <phoneticPr fontId="5"/>
  </si>
  <si>
    <t>部活動指導員</t>
    <rPh sb="0" eb="6">
      <t>ブカツドウシドウイン</t>
    </rPh>
    <phoneticPr fontId="5"/>
  </si>
  <si>
    <t>教　　頭</t>
    <rPh sb="0" eb="1">
      <t>キョウ</t>
    </rPh>
    <rPh sb="3" eb="4">
      <t>アタマ</t>
    </rPh>
    <phoneticPr fontId="5"/>
  </si>
  <si>
    <t>校　　長</t>
    <rPh sb="0" eb="1">
      <t>コウ</t>
    </rPh>
    <rPh sb="3" eb="4">
      <t>チョウ</t>
    </rPh>
    <phoneticPr fontId="5"/>
  </si>
  <si>
    <t>引率者氏名</t>
    <rPh sb="0" eb="3">
      <t>インソツシャ</t>
    </rPh>
    <rPh sb="3" eb="5">
      <t>シメイ</t>
    </rPh>
    <phoneticPr fontId="5"/>
  </si>
  <si>
    <t>入場許可申請者</t>
    <rPh sb="0" eb="7">
      <t>ニュウジョウキョカシンセイシャ</t>
    </rPh>
    <phoneticPr fontId="5"/>
  </si>
  <si>
    <t>＜シングルス＞</t>
    <phoneticPr fontId="5"/>
  </si>
  <si>
    <t>単１</t>
    <rPh sb="0" eb="1">
      <t>タン</t>
    </rPh>
    <phoneticPr fontId="5"/>
  </si>
  <si>
    <t>ブロック順位</t>
    <rPh sb="4" eb="6">
      <t>ジュンイ</t>
    </rPh>
    <phoneticPr fontId="5"/>
  </si>
  <si>
    <t>単２</t>
    <rPh sb="0" eb="1">
      <t>タン</t>
    </rPh>
    <phoneticPr fontId="5"/>
  </si>
  <si>
    <t>単３</t>
    <rPh sb="0" eb="1">
      <t>タン</t>
    </rPh>
    <phoneticPr fontId="5"/>
  </si>
  <si>
    <t>単４</t>
    <rPh sb="0" eb="1">
      <t>タン</t>
    </rPh>
    <phoneticPr fontId="5"/>
  </si>
  <si>
    <t>＜ダブルス＞</t>
    <phoneticPr fontId="5"/>
  </si>
  <si>
    <t>複１</t>
    <rPh sb="0" eb="1">
      <t>フク</t>
    </rPh>
    <phoneticPr fontId="5"/>
  </si>
  <si>
    <t>複２</t>
    <rPh sb="0" eb="1">
      <t>フク</t>
    </rPh>
    <phoneticPr fontId="5"/>
  </si>
  <si>
    <t>複３</t>
    <rPh sb="0" eb="1">
      <t>フク</t>
    </rPh>
    <phoneticPr fontId="5"/>
  </si>
  <si>
    <t>複４</t>
    <rPh sb="0" eb="1">
      <t>フク</t>
    </rPh>
    <phoneticPr fontId="5"/>
  </si>
  <si>
    <t>＊希望しない学校は、提出の必要はありません。</t>
    <rPh sb="1" eb="3">
      <t>キボウ</t>
    </rPh>
    <rPh sb="6" eb="8">
      <t>ガッコウ</t>
    </rPh>
    <rPh sb="10" eb="12">
      <t>テイシュツ</t>
    </rPh>
    <rPh sb="13" eb="15">
      <t>ヒツヨウ</t>
    </rPh>
    <phoneticPr fontId="5"/>
  </si>
  <si>
    <t>　※トレーナースペースの使用希望の有無</t>
    <rPh sb="12" eb="16">
      <t>シヨウキボウ</t>
    </rPh>
    <rPh sb="17" eb="19">
      <t>ウム</t>
    </rPh>
    <phoneticPr fontId="5"/>
  </si>
  <si>
    <t>使用希望があれば〇を選択してください。ない場合は空欄のままでお願いします。</t>
    <rPh sb="0" eb="4">
      <t>シヨウキボウ</t>
    </rPh>
    <rPh sb="8" eb="12">
      <t>マルヲセンタク</t>
    </rPh>
    <rPh sb="21" eb="23">
      <t>バアイ</t>
    </rPh>
    <rPh sb="24" eb="26">
      <t>クウラン</t>
    </rPh>
    <rPh sb="31" eb="32">
      <t>ネガ</t>
    </rPh>
    <phoneticPr fontId="5"/>
  </si>
  <si>
    <t>＊希望する学校は、登録フォームの使用希望の欄に〇を入力して、仮申込みのメールにて申し込んでください。なお、正式な申込書送付の際には、プリントアウトして、他の申込書と一緒に送付してください。</t>
    <rPh sb="1" eb="3">
      <t>キボウ</t>
    </rPh>
    <rPh sb="5" eb="7">
      <t>ガッコウ</t>
    </rPh>
    <rPh sb="9" eb="11">
      <t>トウロク</t>
    </rPh>
    <rPh sb="16" eb="20">
      <t>シヨウキボウ</t>
    </rPh>
    <rPh sb="21" eb="22">
      <t>ラン</t>
    </rPh>
    <rPh sb="23" eb="27">
      <t>マルヲニュウリョク</t>
    </rPh>
    <rPh sb="30" eb="32">
      <t>カリモウ</t>
    </rPh>
    <rPh sb="32" eb="33">
      <t>コ</t>
    </rPh>
    <rPh sb="40" eb="41">
      <t>モウ</t>
    </rPh>
    <rPh sb="42" eb="43">
      <t>コ</t>
    </rPh>
    <rPh sb="53" eb="55">
      <t>セイシキ</t>
    </rPh>
    <rPh sb="56" eb="59">
      <t>モウシコミショ</t>
    </rPh>
    <rPh sb="59" eb="61">
      <t>ソウフ</t>
    </rPh>
    <rPh sb="62" eb="63">
      <t>サイ</t>
    </rPh>
    <rPh sb="76" eb="77">
      <t>タ</t>
    </rPh>
    <rPh sb="78" eb="81">
      <t>モウシコミショ</t>
    </rPh>
    <rPh sb="82" eb="84">
      <t>イッショ</t>
    </rPh>
    <rPh sb="85" eb="87">
      <t>ソウフ</t>
    </rPh>
    <phoneticPr fontId="5"/>
  </si>
  <si>
    <t>　第５２回全国中学校バドミントン大会　大会期間中のトレーナースペースの使用についての許可をお願いします。</t>
    <rPh sb="1" eb="2">
      <t>ダイ</t>
    </rPh>
    <rPh sb="4" eb="5">
      <t>カイ</t>
    </rPh>
    <rPh sb="5" eb="7">
      <t>ゼンコク</t>
    </rPh>
    <rPh sb="7" eb="10">
      <t>チュウガッコウ</t>
    </rPh>
    <rPh sb="16" eb="18">
      <t>タイカイ</t>
    </rPh>
    <rPh sb="19" eb="24">
      <t>タイカイキカンチュウ</t>
    </rPh>
    <rPh sb="35" eb="37">
      <t>シヨウ</t>
    </rPh>
    <rPh sb="42" eb="44">
      <t>キョカ</t>
    </rPh>
    <rPh sb="46" eb="47">
      <t>ネガ</t>
    </rPh>
    <phoneticPr fontId="5"/>
  </si>
  <si>
    <t>団体</t>
    <rPh sb="0" eb="2">
      <t>ダンタイ</t>
    </rPh>
    <phoneticPr fontId="34"/>
  </si>
  <si>
    <t>選手１</t>
    <rPh sb="0" eb="2">
      <t>センシュ</t>
    </rPh>
    <phoneticPr fontId="34"/>
  </si>
  <si>
    <t>選手２</t>
    <rPh sb="0" eb="2">
      <t>センシュ</t>
    </rPh>
    <phoneticPr fontId="34"/>
  </si>
  <si>
    <t>選手３</t>
    <rPh sb="0" eb="2">
      <t>センシュ</t>
    </rPh>
    <phoneticPr fontId="34"/>
  </si>
  <si>
    <t>選手４</t>
    <rPh sb="0" eb="2">
      <t>センシュ</t>
    </rPh>
    <phoneticPr fontId="34"/>
  </si>
  <si>
    <t>選手５</t>
    <rPh sb="0" eb="2">
      <t>センシュ</t>
    </rPh>
    <phoneticPr fontId="34"/>
  </si>
  <si>
    <t>選手６</t>
    <rPh sb="0" eb="2">
      <t>センシュ</t>
    </rPh>
    <phoneticPr fontId="34"/>
  </si>
  <si>
    <t>選手７</t>
    <rPh sb="0" eb="2">
      <t>センシュ</t>
    </rPh>
    <phoneticPr fontId="34"/>
  </si>
  <si>
    <t>選手</t>
    <rPh sb="0" eb="2">
      <t>センシュ</t>
    </rPh>
    <phoneticPr fontId="34"/>
  </si>
  <si>
    <t>ふりがな</t>
    <phoneticPr fontId="34"/>
  </si>
  <si>
    <t>ダブルス</t>
    <phoneticPr fontId="34"/>
  </si>
  <si>
    <t>ペア１</t>
    <phoneticPr fontId="34"/>
  </si>
  <si>
    <t>ペア２</t>
    <phoneticPr fontId="34"/>
  </si>
  <si>
    <t>チーム</t>
    <phoneticPr fontId="34"/>
  </si>
  <si>
    <t>ふりがな１</t>
    <phoneticPr fontId="34"/>
  </si>
  <si>
    <t>ふりがな２</t>
    <phoneticPr fontId="34"/>
  </si>
  <si>
    <t>コーチ</t>
    <phoneticPr fontId="5"/>
  </si>
  <si>
    <t>シングルス</t>
    <phoneticPr fontId="34"/>
  </si>
  <si>
    <t>選　手</t>
    <rPh sb="0" eb="1">
      <t>セン</t>
    </rPh>
    <rPh sb="2" eb="3">
      <t>テ</t>
    </rPh>
    <phoneticPr fontId="34"/>
  </si>
  <si>
    <t>個人戦シングルス</t>
    <rPh sb="0" eb="3">
      <t>コジンセン</t>
    </rPh>
    <phoneticPr fontId="5"/>
  </si>
  <si>
    <t>順位</t>
    <rPh sb="0" eb="2">
      <t>ジュンイ</t>
    </rPh>
    <phoneticPr fontId="5"/>
  </si>
  <si>
    <t>都道府県</t>
    <rPh sb="0" eb="4">
      <t>トドウフケン</t>
    </rPh>
    <phoneticPr fontId="5"/>
  </si>
  <si>
    <t>選手氏名</t>
    <rPh sb="0" eb="4">
      <t>センシュシメイ</t>
    </rPh>
    <phoneticPr fontId="5"/>
  </si>
  <si>
    <t>学年</t>
    <rPh sb="0" eb="2">
      <t>ガクネン</t>
    </rPh>
    <phoneticPr fontId="5"/>
  </si>
  <si>
    <t>監督氏名</t>
    <rPh sb="0" eb="4">
      <t>カントクシメイ</t>
    </rPh>
    <phoneticPr fontId="5"/>
  </si>
  <si>
    <t>個人戦ダブルス</t>
    <rPh sb="0" eb="3">
      <t>コジンセン</t>
    </rPh>
    <phoneticPr fontId="5"/>
  </si>
  <si>
    <t>（昨年度より，各都道府県中学校体育連盟会長の氏名，印は廃止となりました。）</t>
    <rPh sb="1" eb="4">
      <t>サクネンド</t>
    </rPh>
    <rPh sb="7" eb="12">
      <t>カクトドウフケン</t>
    </rPh>
    <rPh sb="12" eb="15">
      <t>チュウガッコウ</t>
    </rPh>
    <rPh sb="15" eb="19">
      <t>タイイクレンメイ</t>
    </rPh>
    <rPh sb="19" eb="21">
      <t>カイチョウ</t>
    </rPh>
    <rPh sb="22" eb="24">
      <t>シメイ</t>
    </rPh>
    <rPh sb="25" eb="26">
      <t>イン</t>
    </rPh>
    <rPh sb="27" eb="29">
      <t>ハイシ</t>
    </rPh>
    <phoneticPr fontId="5"/>
  </si>
  <si>
    <t>令和 ４ 年</t>
    <rPh sb="0" eb="2">
      <t>レイワ</t>
    </rPh>
    <rPh sb="5" eb="6">
      <t>ネン</t>
    </rPh>
    <phoneticPr fontId="3"/>
  </si>
  <si>
    <t>選手１</t>
    <rPh sb="0" eb="2">
      <t>センシュ</t>
    </rPh>
    <phoneticPr fontId="38"/>
  </si>
  <si>
    <t>選手２</t>
    <rPh sb="0" eb="2">
      <t>センシュ</t>
    </rPh>
    <phoneticPr fontId="38"/>
  </si>
  <si>
    <t>選手３</t>
    <rPh sb="0" eb="2">
      <t>センシュ</t>
    </rPh>
    <phoneticPr fontId="38"/>
  </si>
  <si>
    <t>選手４</t>
    <rPh sb="0" eb="2">
      <t>センシュ</t>
    </rPh>
    <phoneticPr fontId="38"/>
  </si>
  <si>
    <t>選手５</t>
    <rPh sb="0" eb="2">
      <t>センシュ</t>
    </rPh>
    <phoneticPr fontId="38"/>
  </si>
  <si>
    <t>マネージャー(教員)</t>
    <rPh sb="7" eb="9">
      <t>キョウイン</t>
    </rPh>
    <phoneticPr fontId="5"/>
  </si>
  <si>
    <t>マネージャー(生徒)</t>
    <rPh sb="7" eb="9">
      <t>セイト</t>
    </rPh>
    <phoneticPr fontId="5"/>
  </si>
  <si>
    <t>外部指導者(コーチ)</t>
    <rPh sb="0" eb="5">
      <t>ガイブシドウシャ</t>
    </rPh>
    <phoneticPr fontId="5"/>
  </si>
  <si>
    <t>氏　名</t>
    <phoneticPr fontId="5"/>
  </si>
  <si>
    <t>外部指導者（コ－チ）確認書(団体戦用)</t>
    <phoneticPr fontId="5"/>
  </si>
  <si>
    <t>ブロック名</t>
    <rPh sb="4" eb="5">
      <t>メイ</t>
    </rPh>
    <phoneticPr fontId="5"/>
  </si>
  <si>
    <t>種　　目</t>
    <rPh sb="0" eb="1">
      <t>タネ</t>
    </rPh>
    <rPh sb="3" eb="4">
      <t>メ</t>
    </rPh>
    <phoneticPr fontId="5"/>
  </si>
  <si>
    <t>外部指導者（コーチ）</t>
    <rPh sb="0" eb="5">
      <t>ガイブシドウシャ</t>
    </rPh>
    <phoneticPr fontId="5"/>
  </si>
  <si>
    <t>氏　　名</t>
    <rPh sb="0" eb="1">
      <t>ウジ</t>
    </rPh>
    <rPh sb="3" eb="4">
      <t>ナ</t>
    </rPh>
    <phoneticPr fontId="5"/>
  </si>
  <si>
    <t>性　　別</t>
    <rPh sb="0" eb="1">
      <t>セイ</t>
    </rPh>
    <rPh sb="3" eb="4">
      <t>ベツ</t>
    </rPh>
    <phoneticPr fontId="5"/>
  </si>
  <si>
    <t>学校との
関わり</t>
    <rPh sb="0" eb="2">
      <t>ガッコウ</t>
    </rPh>
    <rPh sb="5" eb="6">
      <t>カカ</t>
    </rPh>
    <phoneticPr fontId="5"/>
  </si>
  <si>
    <t>　性別</t>
    <rPh sb="1" eb="3">
      <t>セイベツ</t>
    </rPh>
    <phoneticPr fontId="5"/>
  </si>
  <si>
    <t>男</t>
    <rPh sb="0" eb="1">
      <t>オトコ</t>
    </rPh>
    <phoneticPr fontId="5"/>
  </si>
  <si>
    <t>女</t>
    <rPh sb="0" eb="1">
      <t>オンナ</t>
    </rPh>
    <phoneticPr fontId="5"/>
  </si>
  <si>
    <t>年　齢</t>
    <rPh sb="0" eb="1">
      <t>トシ</t>
    </rPh>
    <rPh sb="2" eb="3">
      <t>トシ</t>
    </rPh>
    <phoneticPr fontId="5"/>
  </si>
  <si>
    <t>　年齢</t>
    <rPh sb="1" eb="3">
      <t>ネンレイ</t>
    </rPh>
    <phoneticPr fontId="5"/>
  </si>
  <si>
    <t xml:space="preserve"> ※ 個人戦のみ出場の場合，提出する必要はありません。
 ※ 外部指導者(コーチ)確認書の提出で，個人戦のコーチ席に入ることができます。</t>
    <phoneticPr fontId="5"/>
  </si>
  <si>
    <t xml:space="preserve">　次の者を，本校が令和４年度全国中学校体育大会第52回全国中学校バドミントン大会団体戦に出場する際の外部指導者（コーチ）として承認いたします。 </t>
    <phoneticPr fontId="5"/>
  </si>
  <si>
    <t>入場許可申請書（個人戦用）</t>
    <rPh sb="0" eb="7">
      <t>ニュウジョウキョカシンセイショ</t>
    </rPh>
    <rPh sb="8" eb="12">
      <t>コジンセンヨウ</t>
    </rPh>
    <phoneticPr fontId="5"/>
  </si>
  <si>
    <t>年　　齢</t>
    <rPh sb="0" eb="1">
      <t>トシ</t>
    </rPh>
    <rPh sb="3" eb="4">
      <t>トシ</t>
    </rPh>
    <phoneticPr fontId="5"/>
  </si>
  <si>
    <t>選手との関係</t>
    <rPh sb="0" eb="2">
      <t>センシュ</t>
    </rPh>
    <rPh sb="4" eb="6">
      <t>カンケイ</t>
    </rPh>
    <phoneticPr fontId="5"/>
  </si>
  <si>
    <t>入場許可申請する
選手について</t>
    <rPh sb="0" eb="2">
      <t>ニュウジョウ</t>
    </rPh>
    <rPh sb="2" eb="4">
      <t>キョカ</t>
    </rPh>
    <rPh sb="4" eb="6">
      <t>シンセイ</t>
    </rPh>
    <rPh sb="9" eb="11">
      <t>センシュ</t>
    </rPh>
    <phoneticPr fontId="5"/>
  </si>
  <si>
    <t>男・女</t>
    <rPh sb="0" eb="1">
      <t>ダン</t>
    </rPh>
    <rPh sb="2" eb="3">
      <t>ジョ</t>
    </rPh>
    <phoneticPr fontId="5"/>
  </si>
  <si>
    <t>出場種目</t>
    <rPh sb="0" eb="4">
      <t>シュツジョウシュモク</t>
    </rPh>
    <phoneticPr fontId="5"/>
  </si>
  <si>
    <t>選手氏名（中学校名）</t>
    <rPh sb="0" eb="2">
      <t>センシュ</t>
    </rPh>
    <rPh sb="2" eb="4">
      <t>シメイ</t>
    </rPh>
    <rPh sb="5" eb="6">
      <t>チュウ</t>
    </rPh>
    <rPh sb="6" eb="8">
      <t>ガッコウ</t>
    </rPh>
    <rPh sb="8" eb="9">
      <t>メイ</t>
    </rPh>
    <phoneticPr fontId="5"/>
  </si>
  <si>
    <t>　学校との関わり</t>
    <rPh sb="1" eb="2">
      <t>ガク</t>
    </rPh>
    <rPh sb="2" eb="3">
      <t>コウ</t>
    </rPh>
    <rPh sb="5" eb="6">
      <t>カカ</t>
    </rPh>
    <phoneticPr fontId="5"/>
  </si>
  <si>
    <r>
      <t>　役割</t>
    </r>
    <r>
      <rPr>
        <sz val="6"/>
        <color theme="1"/>
        <rFont val="ＭＳ 明朝"/>
        <family val="1"/>
        <charset val="128"/>
      </rPr>
      <t>（マネージャーか外部指導者か）</t>
    </r>
    <rPh sb="1" eb="3">
      <t>ヤクワリ</t>
    </rPh>
    <rPh sb="11" eb="16">
      <t>ガイブシドウシャ</t>
    </rPh>
    <phoneticPr fontId="5"/>
  </si>
  <si>
    <t xml:space="preserve">   ←正式名称を入力してください　例：〇〇市立〇〇中学校</t>
    <rPh sb="4" eb="8">
      <t>セイシキメイショウ</t>
    </rPh>
    <rPh sb="9" eb="11">
      <t>ニュウリョク</t>
    </rPh>
    <rPh sb="18" eb="19">
      <t>レイ</t>
    </rPh>
    <rPh sb="22" eb="24">
      <t>シリツ</t>
    </rPh>
    <rPh sb="26" eb="29">
      <t>チュウガッコウ</t>
    </rPh>
    <phoneticPr fontId="5"/>
  </si>
  <si>
    <t xml:space="preserve">   ←ひらがなでお願いします</t>
    <rPh sb="10" eb="11">
      <t>ネガ</t>
    </rPh>
    <phoneticPr fontId="5"/>
  </si>
  <si>
    <t xml:space="preserve">   ←都道府県の後を入力してください</t>
    <rPh sb="4" eb="8">
      <t>トドウフケン</t>
    </rPh>
    <rPh sb="9" eb="10">
      <t>アト</t>
    </rPh>
    <rPh sb="11" eb="13">
      <t>ニュウリョク</t>
    </rPh>
    <phoneticPr fontId="5"/>
  </si>
  <si>
    <t>位　←半角数字</t>
    <rPh sb="0" eb="1">
      <t>イ</t>
    </rPh>
    <rPh sb="3" eb="7">
      <t>ハンカクスウジ</t>
    </rPh>
    <phoneticPr fontId="5"/>
  </si>
  <si>
    <t>ダブルス</t>
    <phoneticPr fontId="5"/>
  </si>
  <si>
    <t>シングルス</t>
    <phoneticPr fontId="5"/>
  </si>
  <si>
    <t>←　※選手名をセルから選んでください</t>
    <rPh sb="3" eb="6">
      <t>センシュメイ</t>
    </rPh>
    <rPh sb="11" eb="12">
      <t>エラ</t>
    </rPh>
    <phoneticPr fontId="5"/>
  </si>
  <si>
    <r>
      <t>令和４年度全国中学校体育大会
第52回全国中学校バドミントン大会青森大会
実行委員会　会長　澤田</t>
    </r>
    <r>
      <rPr>
        <sz val="11"/>
        <color rgb="FFFF0000"/>
        <rFont val="ＭＳ ゴシック"/>
        <family val="3"/>
        <charset val="128"/>
      </rPr>
      <t>　</t>
    </r>
    <r>
      <rPr>
        <sz val="11"/>
        <rFont val="ＭＳ ゴシック"/>
        <family val="3"/>
        <charset val="128"/>
      </rPr>
      <t>孝賴</t>
    </r>
    <r>
      <rPr>
        <sz val="11"/>
        <color theme="1"/>
        <rFont val="ＭＳ ゴシック"/>
        <family val="3"/>
        <charset val="128"/>
      </rPr>
      <t>　様</t>
    </r>
    <rPh sb="0" eb="1">
      <t>レイ</t>
    </rPh>
    <rPh sb="1" eb="2">
      <t>ワ</t>
    </rPh>
    <rPh sb="3" eb="4">
      <t>ネン</t>
    </rPh>
    <rPh sb="4" eb="5">
      <t>ド</t>
    </rPh>
    <rPh sb="5" eb="6">
      <t>ゼン</t>
    </rPh>
    <rPh sb="6" eb="7">
      <t>クニ</t>
    </rPh>
    <rPh sb="7" eb="8">
      <t>ナカ</t>
    </rPh>
    <rPh sb="8" eb="9">
      <t>ガク</t>
    </rPh>
    <rPh sb="9" eb="10">
      <t>コウ</t>
    </rPh>
    <rPh sb="10" eb="11">
      <t>カラダ</t>
    </rPh>
    <rPh sb="11" eb="12">
      <t>イク</t>
    </rPh>
    <rPh sb="12" eb="14">
      <t>タイカイ</t>
    </rPh>
    <rPh sb="15" eb="16">
      <t>ダイ</t>
    </rPh>
    <rPh sb="18" eb="19">
      <t>カイ</t>
    </rPh>
    <rPh sb="19" eb="21">
      <t>ゼンコク</t>
    </rPh>
    <rPh sb="21" eb="24">
      <t>チュウガッコウ</t>
    </rPh>
    <rPh sb="30" eb="32">
      <t>タイカイ</t>
    </rPh>
    <rPh sb="32" eb="34">
      <t>アオモリ</t>
    </rPh>
    <rPh sb="34" eb="36">
      <t>タイカイ</t>
    </rPh>
    <rPh sb="37" eb="42">
      <t>ジッコウイインカイ</t>
    </rPh>
    <rPh sb="43" eb="45">
      <t>カイチョウ</t>
    </rPh>
    <rPh sb="46" eb="48">
      <t>サワダ</t>
    </rPh>
    <rPh sb="49" eb="50">
      <t>タカシ</t>
    </rPh>
    <rPh sb="50" eb="51">
      <t>ライ</t>
    </rPh>
    <rPh sb="52" eb="53">
      <t>サマ</t>
    </rPh>
    <phoneticPr fontId="5"/>
  </si>
  <si>
    <t>令和４年度全国中学校体育大会
第52回全国中学校バドミントン大会青森大会
実行委員会　会長　澤田　孝賴　様</t>
    <rPh sb="0" eb="1">
      <t>レイ</t>
    </rPh>
    <rPh sb="1" eb="2">
      <t>ワ</t>
    </rPh>
    <rPh sb="3" eb="4">
      <t>ネン</t>
    </rPh>
    <rPh sb="4" eb="5">
      <t>ド</t>
    </rPh>
    <rPh sb="5" eb="6">
      <t>ゼン</t>
    </rPh>
    <rPh sb="6" eb="7">
      <t>クニ</t>
    </rPh>
    <rPh sb="7" eb="8">
      <t>ナカ</t>
    </rPh>
    <rPh sb="8" eb="9">
      <t>ガク</t>
    </rPh>
    <rPh sb="9" eb="10">
      <t>コウ</t>
    </rPh>
    <rPh sb="10" eb="11">
      <t>カラダ</t>
    </rPh>
    <rPh sb="11" eb="12">
      <t>イク</t>
    </rPh>
    <rPh sb="12" eb="14">
      <t>タイカイ</t>
    </rPh>
    <rPh sb="15" eb="16">
      <t>ダイ</t>
    </rPh>
    <rPh sb="18" eb="19">
      <t>カイ</t>
    </rPh>
    <rPh sb="19" eb="21">
      <t>ゼンコク</t>
    </rPh>
    <rPh sb="21" eb="24">
      <t>チュウガッコウ</t>
    </rPh>
    <rPh sb="30" eb="32">
      <t>タイカイ</t>
    </rPh>
    <rPh sb="32" eb="34">
      <t>アオモリ</t>
    </rPh>
    <rPh sb="34" eb="36">
      <t>タイカイ</t>
    </rPh>
    <rPh sb="37" eb="42">
      <t>ジッコウイインカイ</t>
    </rPh>
    <rPh sb="43" eb="45">
      <t>カイチョウ</t>
    </rPh>
    <rPh sb="52" eb="53">
      <t>サマ</t>
    </rPh>
    <phoneticPr fontId="5"/>
  </si>
  <si>
    <t>第５２回全国中学校バドミントン大会青森大会
実行委員会　会長　澤田　孝賴　様</t>
    <rPh sb="17" eb="19">
      <t>アオモリ</t>
    </rPh>
    <rPh sb="19" eb="21">
      <t>タイカイ</t>
    </rPh>
    <rPh sb="22" eb="24">
      <t>ジッコウ</t>
    </rPh>
    <rPh sb="24" eb="27">
      <t>イインカイ</t>
    </rPh>
    <rPh sb="28" eb="29">
      <t>カイ</t>
    </rPh>
    <rPh sb="29" eb="30">
      <t>チョウ</t>
    </rPh>
    <rPh sb="31" eb="33">
      <t>サワダ</t>
    </rPh>
    <rPh sb="34" eb="35">
      <t>タカシ</t>
    </rPh>
    <rPh sb="35" eb="36">
      <t>ライ</t>
    </rPh>
    <rPh sb="37" eb="38">
      <t>サマ</t>
    </rPh>
    <phoneticPr fontId="5"/>
  </si>
  <si>
    <r>
      <t>　次の者を，令和３年度全国中学校体育大会 第51回全国中学校バドミントン大会個人戦において</t>
    </r>
    <r>
      <rPr>
        <strike/>
        <sz val="11"/>
        <color theme="1"/>
        <rFont val="ＭＳ ゴシック"/>
        <family val="3"/>
        <charset val="128"/>
      </rPr>
      <t>ベンチ</t>
    </r>
    <r>
      <rPr>
        <sz val="11"/>
        <color rgb="FFFF0000"/>
        <rFont val="ＭＳ ゴシック"/>
        <family val="3"/>
        <charset val="128"/>
      </rPr>
      <t>コーチ席</t>
    </r>
    <r>
      <rPr>
        <sz val="11"/>
        <color theme="1"/>
        <rFont val="ＭＳ ゴシック"/>
        <family val="3"/>
        <charset val="128"/>
      </rPr>
      <t>入りすることを承認し，会場への入場をお願いしたく申請いたします。</t>
    </r>
    <rPh sb="51" eb="52">
      <t>セキ</t>
    </rPh>
    <phoneticPr fontId="5"/>
  </si>
  <si>
    <r>
      <t>※団体戦登録メンバー(監督・選手・マネージャーまた</t>
    </r>
    <r>
      <rPr>
        <sz val="11"/>
        <rFont val="ＭＳ ゴシック"/>
        <family val="3"/>
        <charset val="128"/>
      </rPr>
      <t>は外部指導者(コーチ))は，提出の必要はあり</t>
    </r>
    <r>
      <rPr>
        <sz val="11"/>
        <color theme="1"/>
        <rFont val="ＭＳ ゴシック"/>
        <family val="3"/>
        <charset val="128"/>
      </rPr>
      <t xml:space="preserve">
　ません。
※本書は大会参加申込書と一緒に送付してください。</t>
    </r>
    <phoneticPr fontId="5"/>
  </si>
  <si>
    <t>※上記の入場許可申請者は、大会参加申込時に個人戦コーチ席入りにおける入場許可
　 申請書を提出すること。
※団体戦と出場を兼ねる場合は、入場許可を申請する必要なし。</t>
    <rPh sb="27" eb="28">
      <t>セキ</t>
    </rPh>
    <phoneticPr fontId="4"/>
  </si>
  <si>
    <t>教　　諭</t>
    <rPh sb="0" eb="1">
      <t>キョウ</t>
    </rPh>
    <rPh sb="3" eb="4">
      <t>サトシ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</si>
</sst>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58">
    <font>
      <sz val="11"/>
      <color theme="1"/>
      <name val="ＭＳ Ｐゴシック"/>
      <family val="3"/>
      <charset val="128"/>
      <scheme val="minor"/>
    </font>
    <font>
      <sz val="11"/>
      <color theme="1"/>
      <name val="ＭＳ Ｐゴシック"/>
      <family val="2"/>
      <charset val="128"/>
      <scheme val="minor"/>
    </font>
    <font>
      <sz val="12"/>
      <name val="Osaka"/>
      <family val="3"/>
      <charset val="128"/>
    </font>
    <font>
      <sz val="6"/>
      <name val="ＭＳ Ｐゴシック"/>
      <family val="3"/>
      <charset val="128"/>
    </font>
    <font>
      <sz val="6"/>
      <name val="ＭＳ Ｐゴシック"/>
      <family val="3"/>
      <charset val="128"/>
    </font>
    <font>
      <sz val="6"/>
      <name val="ＭＳ Ｐゴシック"/>
      <family val="3"/>
      <charset val="128"/>
      <scheme val="minor"/>
    </font>
    <font>
      <u/>
      <sz val="11"/>
      <color theme="10"/>
      <name val="ＭＳ Ｐゴシック"/>
      <family val="3"/>
      <charset val="128"/>
      <scheme val="minor"/>
    </font>
    <font>
      <sz val="11"/>
      <name val="ＭＳ Ｐゴシック"/>
      <family val="3"/>
      <charset val="128"/>
      <scheme val="major"/>
    </font>
    <font>
      <u/>
      <sz val="11"/>
      <name val="ＭＳ Ｐゴシック"/>
      <family val="3"/>
      <charset val="128"/>
      <scheme val="minor"/>
    </font>
    <font>
      <sz val="9"/>
      <name val="ＭＳ Ｐゴシック"/>
      <family val="3"/>
      <charset val="128"/>
    </font>
    <font>
      <sz val="11"/>
      <color rgb="FF707070"/>
      <name val="Arial"/>
      <family val="2"/>
    </font>
    <font>
      <sz val="11"/>
      <color rgb="FF707070"/>
      <name val="ＭＳ ゴシック"/>
      <family val="3"/>
      <charset val="128"/>
    </font>
    <font>
      <sz val="10"/>
      <color theme="1"/>
      <name val="UD デジタル 教科書体 NK-R"/>
      <family val="1"/>
      <charset val="128"/>
    </font>
    <font>
      <sz val="11"/>
      <color theme="1"/>
      <name val="UD デジタル 教科書体 NK-R"/>
      <family val="1"/>
      <charset val="128"/>
    </font>
    <font>
      <sz val="6"/>
      <color theme="1"/>
      <name val="UD デジタル 教科書体 NK-R"/>
      <family val="1"/>
      <charset val="128"/>
    </font>
    <font>
      <sz val="14"/>
      <color theme="1"/>
      <name val="HGP創英角ﾎﾟｯﾌﾟ体"/>
      <family val="3"/>
      <charset val="128"/>
    </font>
    <font>
      <sz val="16"/>
      <color theme="1"/>
      <name val="HGP創英角ﾎﾟｯﾌﾟ体"/>
      <family val="3"/>
      <charset val="128"/>
    </font>
    <font>
      <sz val="16"/>
      <color theme="1"/>
      <name val="HG丸ｺﾞｼｯｸM-PRO"/>
      <family val="3"/>
      <charset val="128"/>
    </font>
    <font>
      <sz val="12"/>
      <color theme="1"/>
      <name val="HG丸ｺﾞｼｯｸM-PRO"/>
      <family val="3"/>
      <charset val="128"/>
    </font>
    <font>
      <sz val="11"/>
      <color theme="1"/>
      <name val="HG丸ｺﾞｼｯｸM-PRO"/>
      <family val="3"/>
      <charset val="128"/>
    </font>
    <font>
      <sz val="11"/>
      <name val="ＭＳ Ｐゴシック"/>
      <family val="3"/>
      <charset val="128"/>
      <scheme val="minor"/>
    </font>
    <font>
      <sz val="16"/>
      <name val="ＭＳ Ｐゴシック"/>
      <family val="3"/>
      <charset val="128"/>
      <scheme val="minor"/>
    </font>
    <font>
      <sz val="18"/>
      <name val="ＭＳ Ｐゴシック"/>
      <family val="3"/>
      <charset val="128"/>
      <scheme val="minor"/>
    </font>
    <font>
      <sz val="9"/>
      <name val="ＭＳ Ｐゴシック"/>
      <family val="3"/>
      <charset val="128"/>
      <scheme val="minor"/>
    </font>
    <font>
      <sz val="10"/>
      <name val="ＭＳ Ｐゴシック"/>
      <family val="3"/>
      <charset val="128"/>
      <scheme val="minor"/>
    </font>
    <font>
      <sz val="14"/>
      <name val="ＭＳ Ｐゴシック"/>
      <family val="3"/>
      <charset val="128"/>
      <scheme val="minor"/>
    </font>
    <font>
      <sz val="12"/>
      <name val="ＭＳ Ｐゴシック"/>
      <family val="3"/>
      <charset val="128"/>
      <scheme val="minor"/>
    </font>
    <font>
      <sz val="7"/>
      <name val="ＭＳ Ｐゴシック"/>
      <family val="3"/>
      <charset val="128"/>
      <scheme val="minor"/>
    </font>
    <font>
      <sz val="13"/>
      <color rgb="FF444444"/>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scheme val="minor"/>
    </font>
    <font>
      <sz val="12"/>
      <name val="ＭＳ 明朝"/>
      <family val="1"/>
      <charset val="128"/>
    </font>
    <font>
      <sz val="6"/>
      <name val="Osaka"/>
      <family val="3"/>
      <charset val="128"/>
    </font>
    <font>
      <sz val="11"/>
      <color theme="1"/>
      <name val="ＭＳ Ｐゴシック"/>
      <family val="3"/>
      <charset val="128"/>
      <scheme val="minor"/>
    </font>
    <font>
      <sz val="11"/>
      <color theme="1"/>
      <name val="UD デジタル 教科書体 NP-R"/>
      <family val="1"/>
      <charset val="128"/>
    </font>
    <font>
      <sz val="8"/>
      <color theme="1"/>
      <name val="UD デジタル 教科書体 NP-R"/>
      <family val="1"/>
      <charset val="128"/>
    </font>
    <font>
      <sz val="6"/>
      <name val="ＭＳ Ｐゴシック"/>
      <family val="2"/>
      <charset val="128"/>
      <scheme val="minor"/>
    </font>
    <font>
      <sz val="11"/>
      <color theme="1"/>
      <name val="ＭＳ 明朝"/>
      <family val="1"/>
      <charset val="128"/>
    </font>
    <font>
      <u/>
      <sz val="11"/>
      <color theme="10"/>
      <name val="ＭＳ Ｐゴシック"/>
      <family val="2"/>
      <charset val="128"/>
      <scheme val="minor"/>
    </font>
    <font>
      <sz val="22"/>
      <color theme="1"/>
      <name val="UD デジタル 教科書体 NP-R"/>
      <family val="1"/>
      <charset val="128"/>
    </font>
    <font>
      <sz val="10"/>
      <color theme="1"/>
      <name val="UD デジタル 教科書体 NP-R"/>
      <family val="1"/>
      <charset val="128"/>
    </font>
    <font>
      <sz val="12"/>
      <color theme="1"/>
      <name val="UD デジタル 教科書体 NP-R"/>
      <family val="1"/>
      <charset val="128"/>
    </font>
    <font>
      <sz val="9"/>
      <color theme="1"/>
      <name val="UD デジタル 教科書体 NP-R"/>
      <family val="1"/>
      <charset val="128"/>
    </font>
    <font>
      <sz val="7"/>
      <color theme="1"/>
      <name val="UD デジタル 教科書体 NP-R"/>
      <family val="1"/>
      <charset val="128"/>
    </font>
    <font>
      <sz val="11"/>
      <color theme="1"/>
      <name val="ＭＳ ゴシック"/>
      <family val="3"/>
      <charset val="128"/>
    </font>
    <font>
      <sz val="16"/>
      <color theme="1"/>
      <name val="ＭＳ ゴシック"/>
      <family val="3"/>
      <charset val="128"/>
    </font>
    <font>
      <sz val="18"/>
      <color theme="1"/>
      <name val="ＭＳ ゴシック"/>
      <family val="3"/>
      <charset val="128"/>
    </font>
    <font>
      <sz val="12"/>
      <color theme="1"/>
      <name val="ＭＳ ゴシック"/>
      <family val="3"/>
      <charset val="128"/>
    </font>
    <font>
      <sz val="14"/>
      <color theme="1"/>
      <name val="ＭＳ ゴシック"/>
      <family val="3"/>
      <charset val="128"/>
    </font>
    <font>
      <sz val="10"/>
      <color theme="1"/>
      <name val="ＭＳ ゴシック"/>
      <family val="3"/>
      <charset val="128"/>
    </font>
    <font>
      <sz val="14"/>
      <color theme="1"/>
      <name val="ＭＳ Ｐゴシック"/>
      <family val="3"/>
      <charset val="128"/>
      <scheme val="minor"/>
    </font>
    <font>
      <sz val="11"/>
      <color rgb="FFFF0000"/>
      <name val="ＭＳ ゴシック"/>
      <family val="3"/>
      <charset val="128"/>
    </font>
    <font>
      <sz val="6"/>
      <color theme="1"/>
      <name val="ＭＳ 明朝"/>
      <family val="1"/>
      <charset val="128"/>
    </font>
    <font>
      <sz val="11"/>
      <name val="ＭＳ ゴシック"/>
      <family val="3"/>
      <charset val="128"/>
    </font>
    <font>
      <strike/>
      <sz val="11"/>
      <color theme="1"/>
      <name val="ＭＳ ゴシック"/>
      <family val="3"/>
      <charset val="128"/>
    </font>
    <font>
      <b/>
      <sz val="11"/>
      <color rgb="FFFFFF00"/>
      <name val="ＭＳ Ｐゴシック"/>
      <family val="3"/>
      <charset val="128"/>
      <scheme val="minor"/>
    </font>
  </fonts>
  <fills count="9">
    <fill>
      <patternFill patternType="none"/>
    </fill>
    <fill>
      <patternFill patternType="gray125"/>
    </fill>
    <fill>
      <patternFill patternType="solid">
        <fgColor rgb="FF00FFFF"/>
        <bgColor indexed="64"/>
      </patternFill>
    </fill>
    <fill>
      <patternFill patternType="solid">
        <fgColor rgb="FFFFFF00"/>
        <bgColor indexed="64"/>
      </patternFill>
    </fill>
    <fill>
      <patternFill patternType="solid">
        <fgColor rgb="FFCCCCFF"/>
        <bgColor indexed="64"/>
      </patternFill>
    </fill>
    <fill>
      <patternFill patternType="solid">
        <fgColor rgb="FF66FFFF"/>
        <bgColor indexed="64"/>
      </patternFill>
    </fill>
    <fill>
      <patternFill patternType="solid">
        <fgColor rgb="FF99FF66"/>
        <bgColor indexed="64"/>
      </patternFill>
    </fill>
    <fill>
      <patternFill patternType="solid">
        <fgColor rgb="FFFF66FF"/>
        <bgColor indexed="64"/>
      </patternFill>
    </fill>
    <fill>
      <patternFill patternType="solid">
        <fgColor theme="8" tint="0.59999389629810485"/>
        <bgColor indexed="64"/>
      </patternFill>
    </fill>
  </fills>
  <borders count="105">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dotted">
        <color indexed="64"/>
      </right>
      <top style="thin">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dashed">
        <color indexed="64"/>
      </left>
      <right style="thin">
        <color indexed="64"/>
      </right>
      <top style="medium">
        <color indexed="64"/>
      </top>
      <bottom style="hair">
        <color indexed="64"/>
      </bottom>
      <diagonal/>
    </border>
    <border>
      <left style="dashed">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hair">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hair">
        <color auto="1"/>
      </bottom>
      <diagonal/>
    </border>
    <border>
      <left style="thin">
        <color auto="1"/>
      </left>
      <right style="thin">
        <color auto="1"/>
      </right>
      <top style="hair">
        <color auto="1"/>
      </top>
      <bottom style="double">
        <color auto="1"/>
      </bottom>
      <diagonal/>
    </border>
    <border>
      <left style="thin">
        <color auto="1"/>
      </left>
      <right style="thin">
        <color auto="1"/>
      </right>
      <top style="double">
        <color auto="1"/>
      </top>
      <bottom/>
      <diagonal/>
    </border>
    <border>
      <left style="thin">
        <color auto="1"/>
      </left>
      <right style="thin">
        <color auto="1"/>
      </right>
      <top/>
      <bottom style="double">
        <color auto="1"/>
      </bottom>
      <diagonal/>
    </border>
    <border>
      <left style="thin">
        <color indexed="64"/>
      </left>
      <right style="thin">
        <color indexed="64"/>
      </right>
      <top style="thin">
        <color indexed="64"/>
      </top>
      <bottom style="dotted">
        <color indexed="64"/>
      </bottom>
      <diagonal/>
    </border>
  </borders>
  <cellStyleXfs count="7">
    <xf numFmtId="0" fontId="0" fillId="0" borderId="0">
      <alignment vertical="center"/>
    </xf>
    <xf numFmtId="0" fontId="2" fillId="0" borderId="0"/>
    <xf numFmtId="0" fontId="6" fillId="0" borderId="0" applyNumberFormat="0" applyFill="0" applyBorder="0" applyAlignment="0" applyProtection="0">
      <alignment vertical="center"/>
    </xf>
    <xf numFmtId="0" fontId="2" fillId="0" borderId="0"/>
    <xf numFmtId="0" fontId="1" fillId="0" borderId="0">
      <alignment vertical="center"/>
    </xf>
    <xf numFmtId="0" fontId="35" fillId="0" borderId="0">
      <alignment vertical="center"/>
    </xf>
    <xf numFmtId="0" fontId="40" fillId="0" borderId="0" applyNumberFormat="0" applyFill="0" applyBorder="0" applyAlignment="0" applyProtection="0">
      <alignment vertical="center"/>
    </xf>
  </cellStyleXfs>
  <cellXfs count="413">
    <xf numFmtId="0" fontId="0" fillId="0" borderId="0" xfId="0">
      <alignment vertical="center"/>
    </xf>
    <xf numFmtId="0" fontId="9" fillId="0" borderId="74" xfId="0" applyFont="1" applyBorder="1" applyAlignment="1">
      <alignment horizontal="center" vertical="center"/>
    </xf>
    <xf numFmtId="0" fontId="9" fillId="0" borderId="75" xfId="0" applyFont="1" applyBorder="1" applyAlignment="1">
      <alignment horizontal="center" vertical="center"/>
    </xf>
    <xf numFmtId="0" fontId="9" fillId="0" borderId="84"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7" fillId="0" borderId="0" xfId="0" applyFont="1" applyAlignment="1">
      <alignment vertical="center" shrinkToFit="1"/>
    </xf>
    <xf numFmtId="0" fontId="13" fillId="0" borderId="0" xfId="0" applyFont="1">
      <alignment vertical="center"/>
    </xf>
    <xf numFmtId="0" fontId="14" fillId="0" borderId="92" xfId="0" applyFont="1" applyBorder="1" applyAlignment="1">
      <alignment horizontal="center" vertical="center"/>
    </xf>
    <xf numFmtId="0" fontId="12" fillId="0" borderId="94" xfId="0" applyFont="1" applyBorder="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19" fillId="0" borderId="0" xfId="0" applyFont="1">
      <alignment vertical="center"/>
    </xf>
    <xf numFmtId="0" fontId="17"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9" fillId="0" borderId="0" xfId="0" applyFont="1" applyAlignment="1">
      <alignment horizontal="right" vertical="center"/>
    </xf>
    <xf numFmtId="0" fontId="18" fillId="0" borderId="0" xfId="0" applyFont="1" applyAlignment="1">
      <alignment horizontal="right" vertical="center" wrapText="1"/>
    </xf>
    <xf numFmtId="0" fontId="13" fillId="0" borderId="99" xfId="0" applyFont="1" applyBorder="1" applyAlignment="1">
      <alignment horizontal="center"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3" fillId="0" borderId="15" xfId="0" applyFont="1" applyBorder="1" applyAlignment="1">
      <alignment horizontal="center" vertical="center"/>
    </xf>
    <xf numFmtId="0" fontId="20" fillId="0" borderId="0" xfId="0" applyFont="1">
      <alignment vertical="center"/>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pplyAlignment="1">
      <alignment horizontal="center" vertical="center" wrapText="1"/>
    </xf>
    <xf numFmtId="0" fontId="26" fillId="0" borderId="0" xfId="0" applyFont="1" applyAlignment="1">
      <alignment horizontal="center" vertical="center" textRotation="255"/>
    </xf>
    <xf numFmtId="0" fontId="23" fillId="0" borderId="0" xfId="0" applyFont="1" applyAlignment="1">
      <alignment vertical="top"/>
    </xf>
    <xf numFmtId="0" fontId="24" fillId="0" borderId="0" xfId="0" applyFont="1">
      <alignment vertical="center"/>
    </xf>
    <xf numFmtId="0" fontId="24" fillId="0" borderId="2" xfId="0" applyFont="1" applyBorder="1" applyAlignment="1">
      <alignment vertical="top"/>
    </xf>
    <xf numFmtId="0" fontId="24" fillId="0" borderId="2" xfId="0" applyFont="1" applyBorder="1">
      <alignment vertical="center"/>
    </xf>
    <xf numFmtId="0" fontId="20" fillId="0" borderId="80" xfId="0" applyFont="1" applyBorder="1" applyAlignment="1">
      <alignment horizontal="center" vertical="center" wrapText="1"/>
    </xf>
    <xf numFmtId="0" fontId="24" fillId="0" borderId="0" xfId="0" applyFont="1" applyAlignment="1">
      <alignment vertical="top"/>
    </xf>
    <xf numFmtId="0" fontId="23" fillId="0" borderId="5" xfId="0" applyFont="1" applyBorder="1" applyAlignment="1">
      <alignment horizontal="center"/>
    </xf>
    <xf numFmtId="0" fontId="20" fillId="0" borderId="14" xfId="0" applyFont="1" applyBorder="1" applyAlignment="1">
      <alignment horizontal="center" vertical="center"/>
    </xf>
    <xf numFmtId="0" fontId="26" fillId="0" borderId="0" xfId="0" applyFont="1">
      <alignment vertical="center"/>
    </xf>
    <xf numFmtId="0" fontId="26" fillId="0" borderId="0" xfId="0" applyFont="1" applyAlignment="1">
      <alignment horizontal="center" vertical="center"/>
    </xf>
    <xf numFmtId="0" fontId="21" fillId="0" borderId="0" xfId="0" applyFont="1" applyAlignment="1">
      <alignment horizontal="center" vertical="center"/>
    </xf>
    <xf numFmtId="0" fontId="25" fillId="0" borderId="0" xfId="0" applyFont="1" applyAlignment="1">
      <alignment horizontal="center" vertical="center"/>
    </xf>
    <xf numFmtId="0" fontId="25" fillId="0" borderId="0" xfId="0" applyFo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25" fillId="0" borderId="0" xfId="0" applyFont="1" applyAlignment="1">
      <alignment vertical="center" wrapText="1"/>
    </xf>
    <xf numFmtId="0" fontId="21" fillId="0" borderId="53" xfId="0" applyFont="1" applyBorder="1" applyAlignment="1">
      <alignment horizontal="right" vertical="center"/>
    </xf>
    <xf numFmtId="0" fontId="22" fillId="0" borderId="49" xfId="0" applyFont="1" applyBorder="1" applyAlignment="1">
      <alignment horizontal="center" vertical="center"/>
    </xf>
    <xf numFmtId="0" fontId="21" fillId="0" borderId="50" xfId="0" applyFont="1" applyBorder="1">
      <alignment vertical="center"/>
    </xf>
    <xf numFmtId="0" fontId="21" fillId="0" borderId="0" xfId="0" applyFont="1">
      <alignment vertical="center"/>
    </xf>
    <xf numFmtId="0" fontId="20" fillId="0" borderId="0" xfId="0" applyFont="1" applyAlignment="1"/>
    <xf numFmtId="0" fontId="20" fillId="0" borderId="8" xfId="0" applyFont="1" applyBorder="1" applyAlignment="1">
      <alignment horizontal="center" vertical="center" wrapText="1"/>
    </xf>
    <xf numFmtId="0" fontId="20" fillId="0" borderId="10" xfId="0" applyFont="1" applyBorder="1" applyAlignment="1">
      <alignment horizontal="center" vertical="center" shrinkToFit="1"/>
    </xf>
    <xf numFmtId="0" fontId="20" fillId="0" borderId="2" xfId="0" applyFont="1" applyBorder="1" applyAlignment="1">
      <alignment horizontal="center" vertical="center" wrapText="1"/>
    </xf>
    <xf numFmtId="0" fontId="20" fillId="0" borderId="77" xfId="0" applyFont="1" applyBorder="1" applyAlignment="1">
      <alignment horizontal="center" vertical="center" wrapText="1"/>
    </xf>
    <xf numFmtId="0" fontId="24" fillId="0" borderId="5" xfId="0" applyFont="1" applyBorder="1" applyAlignment="1">
      <alignment horizontal="center"/>
    </xf>
    <xf numFmtId="0" fontId="24" fillId="0" borderId="0" xfId="0" applyFont="1" applyAlignment="1">
      <alignment horizontal="left" vertical="center" wrapText="1"/>
    </xf>
    <xf numFmtId="0" fontId="20" fillId="0" borderId="0" xfId="0" applyFont="1" applyAlignment="1">
      <alignment horizontal="distributed"/>
    </xf>
    <xf numFmtId="0" fontId="20" fillId="0" borderId="0" xfId="0" applyFont="1" applyAlignment="1">
      <alignment horizontal="distributed" vertical="center" indent="2"/>
    </xf>
    <xf numFmtId="0" fontId="21" fillId="0" borderId="1" xfId="0" applyFont="1" applyBorder="1" applyAlignment="1">
      <alignment horizontal="center" vertical="center"/>
    </xf>
    <xf numFmtId="0" fontId="20" fillId="0" borderId="1" xfId="0" applyFont="1" applyBorder="1" applyAlignment="1">
      <alignment horizontal="right" vertical="center" shrinkToFit="1"/>
    </xf>
    <xf numFmtId="0" fontId="28" fillId="0" borderId="0" xfId="0" applyFont="1">
      <alignment vertical="center"/>
    </xf>
    <xf numFmtId="0" fontId="21" fillId="0" borderId="1" xfId="0" applyFont="1" applyBorder="1" applyAlignment="1">
      <alignment horizontal="right" vertical="center"/>
    </xf>
    <xf numFmtId="0" fontId="21" fillId="0" borderId="1" xfId="0" applyFont="1" applyBorder="1" applyAlignment="1">
      <alignment horizontal="left" vertical="center"/>
    </xf>
    <xf numFmtId="0" fontId="26" fillId="0" borderId="1" xfId="0" applyFont="1" applyBorder="1" applyAlignment="1">
      <alignment horizontal="left" vertical="center"/>
    </xf>
    <xf numFmtId="0" fontId="29" fillId="0" borderId="0" xfId="0" applyFont="1">
      <alignment vertical="center"/>
    </xf>
    <xf numFmtId="0" fontId="30" fillId="0" borderId="0" xfId="0" applyFont="1">
      <alignment vertical="center"/>
    </xf>
    <xf numFmtId="0" fontId="0" fillId="0" borderId="0" xfId="0" applyAlignment="1">
      <alignment horizontal="right" vertical="center"/>
    </xf>
    <xf numFmtId="49" fontId="0" fillId="0" borderId="0" xfId="0" applyNumberFormat="1" applyAlignment="1">
      <alignment horizontal="left" vertical="center"/>
    </xf>
    <xf numFmtId="0" fontId="31" fillId="0" borderId="0" xfId="0" applyFont="1">
      <alignment vertical="center"/>
    </xf>
    <xf numFmtId="0" fontId="32" fillId="0" borderId="0" xfId="0" applyFont="1">
      <alignment vertical="center"/>
    </xf>
    <xf numFmtId="0" fontId="21" fillId="0" borderId="1" xfId="0" applyFont="1" applyBorder="1">
      <alignment vertical="center"/>
    </xf>
    <xf numFmtId="0" fontId="0" fillId="0" borderId="0" xfId="0" applyAlignment="1">
      <alignment horizontal="center" vertical="center"/>
    </xf>
    <xf numFmtId="0" fontId="26" fillId="0" borderId="0" xfId="0" applyFont="1" applyAlignment="1">
      <alignment horizontal="left" vertical="center"/>
    </xf>
    <xf numFmtId="0" fontId="26" fillId="0" borderId="1" xfId="0" applyFont="1" applyBorder="1">
      <alignment vertical="center"/>
    </xf>
    <xf numFmtId="0" fontId="26" fillId="0" borderId="1" xfId="0" applyFont="1" applyBorder="1" applyAlignment="1">
      <alignment horizontal="right" vertical="center"/>
    </xf>
    <xf numFmtId="0" fontId="25" fillId="0" borderId="1" xfId="0" applyFont="1" applyBorder="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shrinkToFit="1"/>
    </xf>
    <xf numFmtId="0" fontId="33" fillId="4" borderId="0" xfId="0" applyFont="1" applyFill="1" applyAlignment="1" applyProtection="1">
      <alignment horizontal="center" vertical="center" shrinkToFit="1"/>
      <protection locked="0"/>
    </xf>
    <xf numFmtId="0" fontId="33" fillId="0" borderId="0" xfId="3" applyFont="1" applyAlignment="1">
      <alignment horizontal="center" vertical="center" shrinkToFit="1"/>
    </xf>
    <xf numFmtId="0" fontId="33" fillId="0" borderId="0" xfId="3" applyFont="1" applyAlignment="1">
      <alignment horizontal="center" vertical="center"/>
    </xf>
    <xf numFmtId="0" fontId="33" fillId="0" borderId="0" xfId="0" applyFont="1" applyAlignment="1">
      <alignment horizontal="center" vertical="center"/>
    </xf>
    <xf numFmtId="0" fontId="33" fillId="0" borderId="0" xfId="0" applyFont="1" applyAlignment="1">
      <alignment horizontal="center" vertical="center" shrinkToFit="1"/>
    </xf>
    <xf numFmtId="0" fontId="33" fillId="5" borderId="0" xfId="0" applyFont="1" applyFill="1" applyAlignment="1">
      <alignment horizontal="center" vertical="center" shrinkToFit="1"/>
    </xf>
    <xf numFmtId="0" fontId="33" fillId="6" borderId="0" xfId="0" applyFont="1" applyFill="1">
      <alignment vertical="center"/>
    </xf>
    <xf numFmtId="0" fontId="33" fillId="6" borderId="0" xfId="0" applyFont="1" applyFill="1" applyAlignment="1">
      <alignment horizontal="center" vertical="center" shrinkToFit="1"/>
    </xf>
    <xf numFmtId="0" fontId="33" fillId="6" borderId="0" xfId="0" applyFont="1" applyFill="1" applyAlignment="1">
      <alignment horizontal="center" vertical="center"/>
    </xf>
    <xf numFmtId="0" fontId="33" fillId="3" borderId="0" xfId="0" applyFont="1" applyFill="1" applyAlignment="1">
      <alignment horizontal="center" vertical="center" shrinkToFit="1"/>
    </xf>
    <xf numFmtId="0" fontId="33" fillId="7" borderId="0" xfId="0" applyFont="1" applyFill="1" applyAlignment="1">
      <alignment horizontal="center" vertical="center" shrinkToFit="1"/>
    </xf>
    <xf numFmtId="0" fontId="33" fillId="0" borderId="0" xfId="0" applyFont="1">
      <alignment vertical="center"/>
    </xf>
    <xf numFmtId="0" fontId="33" fillId="6" borderId="0" xfId="3" applyFont="1" applyFill="1" applyAlignment="1">
      <alignment horizontal="center" vertical="center" shrinkToFit="1"/>
    </xf>
    <xf numFmtId="0" fontId="36" fillId="0" borderId="0" xfId="0" applyFont="1" applyAlignment="1">
      <alignment horizontal="center" vertical="top"/>
    </xf>
    <xf numFmtId="0" fontId="36" fillId="0" borderId="0" xfId="0" applyFont="1" applyAlignment="1">
      <alignment horizontal="center" vertical="center"/>
    </xf>
    <xf numFmtId="0" fontId="37" fillId="0" borderId="0" xfId="0" applyFont="1" applyAlignment="1">
      <alignment horizontal="center"/>
    </xf>
    <xf numFmtId="0" fontId="37" fillId="0" borderId="0" xfId="0" applyFont="1" applyAlignment="1">
      <alignment horizontal="center" vertical="center"/>
    </xf>
    <xf numFmtId="0" fontId="1" fillId="0" borderId="0" xfId="4">
      <alignment vertical="center"/>
    </xf>
    <xf numFmtId="176" fontId="36" fillId="0" borderId="0" xfId="4" applyNumberFormat="1" applyFont="1" applyAlignment="1">
      <alignment horizontal="distributed" vertical="center" justifyLastLine="1"/>
    </xf>
    <xf numFmtId="176" fontId="43" fillId="0" borderId="0" xfId="4" applyNumberFormat="1" applyFont="1">
      <alignment vertical="center"/>
    </xf>
    <xf numFmtId="176" fontId="36" fillId="0" borderId="0" xfId="4" applyNumberFormat="1" applyFont="1" applyAlignment="1"/>
    <xf numFmtId="176" fontId="41" fillId="0" borderId="0" xfId="4" applyNumberFormat="1" applyFont="1" applyAlignment="1">
      <alignment horizontal="center" vertical="center" shrinkToFit="1"/>
    </xf>
    <xf numFmtId="176" fontId="36" fillId="0" borderId="0" xfId="4" applyNumberFormat="1" applyFont="1" applyAlignment="1">
      <alignment horizontal="left" vertical="center" wrapText="1" shrinkToFit="1"/>
    </xf>
    <xf numFmtId="176" fontId="36" fillId="0" borderId="0" xfId="0" applyNumberFormat="1" applyFont="1" applyAlignment="1">
      <alignment vertical="center" shrinkToFit="1"/>
    </xf>
    <xf numFmtId="0" fontId="42" fillId="0" borderId="0" xfId="0" applyFont="1" applyAlignment="1">
      <alignment horizontal="distributed" vertical="center" indent="1"/>
    </xf>
    <xf numFmtId="0" fontId="46" fillId="0" borderId="0" xfId="0" applyFont="1">
      <alignment vertical="center"/>
    </xf>
    <xf numFmtId="0" fontId="46" fillId="0" borderId="0" xfId="0" applyFont="1" applyAlignment="1">
      <alignment horizontal="right" vertical="center"/>
    </xf>
    <xf numFmtId="0" fontId="16" fillId="0" borderId="0" xfId="0" applyFont="1">
      <alignment vertical="center"/>
    </xf>
    <xf numFmtId="0" fontId="18" fillId="0" borderId="0" xfId="0" applyFont="1" applyAlignment="1">
      <alignment vertical="top" wrapText="1"/>
    </xf>
    <xf numFmtId="0" fontId="46" fillId="0" borderId="0" xfId="0" applyFont="1" applyAlignment="1">
      <alignment vertical="center" wrapText="1"/>
    </xf>
    <xf numFmtId="0" fontId="17" fillId="0" borderId="0" xfId="0" applyFont="1" applyAlignment="1">
      <alignment horizontal="center" vertical="center"/>
    </xf>
    <xf numFmtId="0" fontId="17" fillId="0" borderId="0" xfId="0" applyFont="1" applyAlignment="1">
      <alignment horizontal="center" vertical="center" shrinkToFit="1"/>
    </xf>
    <xf numFmtId="0" fontId="46" fillId="0" borderId="38" xfId="0" applyFont="1" applyBorder="1" applyAlignment="1">
      <alignment horizontal="center" vertical="center"/>
    </xf>
    <xf numFmtId="0" fontId="50" fillId="0" borderId="38" xfId="0" applyFont="1" applyBorder="1" applyAlignment="1">
      <alignment horizontal="center" vertical="center"/>
    </xf>
    <xf numFmtId="0" fontId="46" fillId="0" borderId="0" xfId="0" applyFont="1" applyAlignment="1"/>
    <xf numFmtId="0" fontId="51" fillId="0" borderId="38" xfId="0" applyFont="1" applyBorder="1" applyAlignment="1">
      <alignment horizontal="center" vertical="center"/>
    </xf>
    <xf numFmtId="0" fontId="46" fillId="0" borderId="38" xfId="0" applyFont="1" applyBorder="1" applyAlignment="1">
      <alignment horizontal="center" vertical="center" wrapText="1"/>
    </xf>
    <xf numFmtId="0" fontId="46" fillId="0" borderId="1" xfId="0" applyFont="1" applyBorder="1" applyAlignment="1"/>
    <xf numFmtId="0" fontId="0" fillId="0" borderId="1" xfId="0" applyBorder="1">
      <alignment vertical="center"/>
    </xf>
    <xf numFmtId="0" fontId="0" fillId="0" borderId="1" xfId="0" applyBorder="1" applyAlignment="1"/>
    <xf numFmtId="0" fontId="0" fillId="0" borderId="82" xfId="0" applyBorder="1" applyAlignment="1"/>
    <xf numFmtId="0" fontId="0" fillId="0" borderId="82" xfId="0" applyBorder="1">
      <alignment vertical="center"/>
    </xf>
    <xf numFmtId="0" fontId="52" fillId="0" borderId="82" xfId="0" applyFont="1" applyBorder="1" applyAlignment="1">
      <alignment horizontal="right"/>
    </xf>
    <xf numFmtId="0" fontId="46" fillId="0" borderId="30" xfId="0" applyFont="1" applyBorder="1" applyAlignment="1">
      <alignment horizontal="center" vertical="center"/>
    </xf>
    <xf numFmtId="0" fontId="51" fillId="0" borderId="18" xfId="0" applyFont="1" applyBorder="1" applyAlignment="1">
      <alignment horizontal="center" vertical="center"/>
    </xf>
    <xf numFmtId="0" fontId="0" fillId="6" borderId="0" xfId="0" applyFill="1">
      <alignment vertical="center"/>
    </xf>
    <xf numFmtId="0" fontId="29" fillId="0" borderId="82" xfId="0" applyFont="1" applyBorder="1" applyAlignment="1"/>
    <xf numFmtId="0" fontId="52" fillId="0" borderId="1" xfId="0" applyFont="1" applyBorder="1" applyAlignment="1">
      <alignment shrinkToFit="1"/>
    </xf>
    <xf numFmtId="0" fontId="46" fillId="0" borderId="82" xfId="0" applyFont="1" applyBorder="1" applyAlignment="1"/>
    <xf numFmtId="0" fontId="51" fillId="0" borderId="38" xfId="0" applyFont="1" applyBorder="1" applyAlignment="1">
      <alignment horizontal="center" vertical="center" shrinkToFit="1"/>
    </xf>
    <xf numFmtId="0" fontId="51" fillId="0" borderId="30" xfId="0" applyFont="1" applyBorder="1" applyAlignment="1">
      <alignment horizontal="center" vertical="center"/>
    </xf>
    <xf numFmtId="0" fontId="39" fillId="0" borderId="0" xfId="0" applyFont="1">
      <alignment vertical="center"/>
    </xf>
    <xf numFmtId="0" fontId="0" fillId="2" borderId="0" xfId="0" applyFill="1"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0" xfId="0" applyFill="1" applyAlignment="1" applyProtection="1">
      <alignment horizontal="right" vertical="center" shrinkToFit="1"/>
      <protection locked="0"/>
    </xf>
    <xf numFmtId="0" fontId="57" fillId="3" borderId="0" xfId="0" applyFont="1" applyFill="1" applyAlignment="1"/>
    <xf numFmtId="0" fontId="0" fillId="2" borderId="0" xfId="0" applyFill="1" applyAlignment="1" applyProtection="1">
      <alignment horizontal="center" vertical="center"/>
      <protection locked="0"/>
    </xf>
    <xf numFmtId="0" fontId="0" fillId="2" borderId="0" xfId="0" applyFill="1" applyAlignment="1" applyProtection="1">
      <alignment horizontal="left" vertical="center" shrinkToFit="1"/>
      <protection locked="0"/>
    </xf>
    <xf numFmtId="0" fontId="0" fillId="2" borderId="0" xfId="0" applyFill="1" applyAlignment="1" applyProtection="1">
      <alignment vertical="center" shrinkToFit="1"/>
      <protection locked="0"/>
    </xf>
    <xf numFmtId="0" fontId="0" fillId="2" borderId="0" xfId="0" applyFill="1" applyProtection="1">
      <alignment vertical="center"/>
      <protection locked="0"/>
    </xf>
    <xf numFmtId="0" fontId="0" fillId="3" borderId="0" xfId="0" applyFill="1" applyProtection="1">
      <alignment vertical="center"/>
      <protection locked="0"/>
    </xf>
    <xf numFmtId="0" fontId="0" fillId="2" borderId="0" xfId="0" applyFill="1" applyAlignment="1" applyProtection="1">
      <alignment horizontal="center" vertical="center" shrinkToFit="1"/>
      <protection locked="0"/>
    </xf>
    <xf numFmtId="0" fontId="0" fillId="3" borderId="0" xfId="0" applyFill="1" applyAlignment="1" applyProtection="1">
      <alignment vertical="center" shrinkToFit="1"/>
      <protection locked="0"/>
    </xf>
    <xf numFmtId="0" fontId="0" fillId="3" borderId="0" xfId="0" applyFill="1" applyAlignment="1" applyProtection="1">
      <alignment horizontal="center" vertical="center" shrinkToFit="1"/>
      <protection locked="0"/>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11" xfId="0" applyFont="1" applyBorder="1" applyAlignment="1">
      <alignment horizontal="center" vertical="center"/>
    </xf>
    <xf numFmtId="0" fontId="20" fillId="0" borderId="42"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3" fillId="0" borderId="51" xfId="0" applyFont="1" applyBorder="1" applyAlignment="1">
      <alignment horizontal="center"/>
    </xf>
    <xf numFmtId="0" fontId="23" fillId="0" borderId="52" xfId="0" applyFont="1" applyBorder="1" applyAlignment="1">
      <alignment horizont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7"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1" xfId="0" applyFont="1" applyBorder="1" applyAlignment="1">
      <alignment horizontal="center" vertical="center"/>
    </xf>
    <xf numFmtId="0" fontId="21" fillId="0" borderId="48" xfId="0" applyFont="1" applyBorder="1" applyAlignment="1">
      <alignment horizontal="center" vertical="center"/>
    </xf>
    <xf numFmtId="0" fontId="20" fillId="0" borderId="12"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39"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0" xfId="0" applyFont="1" applyBorder="1" applyAlignment="1">
      <alignment horizontal="right" vertical="center" wrapText="1"/>
    </xf>
    <xf numFmtId="0" fontId="20" fillId="0" borderId="10" xfId="0" applyFont="1" applyBorder="1" applyAlignment="1">
      <alignment horizontal="left" vertical="center" wrapText="1"/>
    </xf>
    <xf numFmtId="0" fontId="20" fillId="0" borderId="4"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1" fillId="0" borderId="9"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0" fillId="0" borderId="43"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44" xfId="0" applyFont="1" applyBorder="1" applyAlignment="1">
      <alignment horizontal="center" vertical="center" shrinkToFit="1"/>
    </xf>
    <xf numFmtId="0" fontId="20" fillId="0" borderId="7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67" xfId="0" applyFont="1" applyBorder="1" applyAlignment="1">
      <alignment horizontal="center" vertical="center" shrinkToFit="1"/>
    </xf>
    <xf numFmtId="0" fontId="26" fillId="0" borderId="18" xfId="0" applyFont="1" applyBorder="1" applyAlignment="1">
      <alignment horizontal="center" vertical="center" textRotation="255"/>
    </xf>
    <xf numFmtId="0" fontId="26" fillId="0" borderId="14" xfId="0" applyFont="1" applyBorder="1" applyAlignment="1">
      <alignment horizontal="center" vertical="center" textRotation="255"/>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6" fillId="0" borderId="23" xfId="0" applyFont="1" applyBorder="1" applyAlignment="1">
      <alignment horizontal="center" vertical="center" textRotation="255"/>
    </xf>
    <xf numFmtId="0" fontId="26" fillId="0" borderId="24" xfId="0" applyFont="1" applyBorder="1" applyAlignment="1">
      <alignment horizontal="center" vertical="center" textRotation="255"/>
    </xf>
    <xf numFmtId="0" fontId="24" fillId="0" borderId="16" xfId="0" applyFont="1" applyBorder="1" applyAlignment="1">
      <alignment horizontal="center" shrinkToFit="1"/>
    </xf>
    <xf numFmtId="0" fontId="24" fillId="0" borderId="17" xfId="0" applyFont="1" applyBorder="1" applyAlignment="1">
      <alignment horizontal="center" shrinkToFit="1"/>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4" fillId="0" borderId="0" xfId="0" applyFont="1" applyAlignment="1">
      <alignment horizontal="left" vertical="center" wrapText="1"/>
    </xf>
    <xf numFmtId="0" fontId="20" fillId="0" borderId="34" xfId="0" applyFont="1" applyBorder="1" applyAlignment="1">
      <alignment horizontal="center" vertical="center" textRotation="255"/>
    </xf>
    <xf numFmtId="0" fontId="20" fillId="0" borderId="24" xfId="0" applyFont="1" applyBorder="1" applyAlignment="1">
      <alignment horizontal="center" vertical="center" textRotation="255"/>
    </xf>
    <xf numFmtId="0" fontId="23" fillId="0" borderId="32" xfId="0" applyFont="1" applyBorder="1" applyAlignment="1">
      <alignment horizontal="center"/>
    </xf>
    <xf numFmtId="0" fontId="23" fillId="0" borderId="33" xfId="0" applyFont="1" applyBorder="1" applyAlignment="1">
      <alignment horizontal="center"/>
    </xf>
    <xf numFmtId="0" fontId="20" fillId="0" borderId="35" xfId="0" applyFont="1" applyBorder="1" applyAlignment="1">
      <alignment horizontal="center" vertical="center" textRotation="255"/>
    </xf>
    <xf numFmtId="0" fontId="20" fillId="0" borderId="22"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30" xfId="0" applyFont="1" applyBorder="1" applyAlignment="1">
      <alignment horizontal="center" vertical="center" textRotation="255"/>
    </xf>
    <xf numFmtId="0" fontId="20" fillId="0" borderId="37" xfId="0" applyFont="1" applyBorder="1" applyAlignment="1">
      <alignment horizontal="center" vertical="center" textRotation="255"/>
    </xf>
    <xf numFmtId="0" fontId="20" fillId="0" borderId="31" xfId="0" applyFont="1" applyBorder="1" applyAlignment="1">
      <alignment horizontal="center" vertical="center" textRotation="255"/>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6" fillId="0" borderId="25" xfId="0" applyFont="1" applyBorder="1" applyAlignment="1">
      <alignment horizontal="center" vertical="center" textRotation="255"/>
    </xf>
    <xf numFmtId="0" fontId="24" fillId="0" borderId="16" xfId="0" applyFont="1" applyBorder="1" applyAlignment="1">
      <alignment horizontal="center"/>
    </xf>
    <xf numFmtId="0" fontId="24" fillId="0" borderId="17" xfId="0" applyFont="1" applyBorder="1" applyAlignment="1">
      <alignment horizont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6" fillId="0" borderId="10" xfId="0" applyFont="1" applyBorder="1" applyAlignment="1">
      <alignment horizontal="center" vertical="center"/>
    </xf>
    <xf numFmtId="0" fontId="20" fillId="0" borderId="0" xfId="0" applyFont="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0" fillId="0" borderId="0" xfId="0" applyFont="1" applyAlignment="1">
      <alignment horizontal="left" vertical="center" wrapText="1"/>
    </xf>
    <xf numFmtId="0" fontId="24" fillId="0" borderId="40" xfId="0" applyFont="1" applyBorder="1" applyAlignment="1">
      <alignment horizontal="center"/>
    </xf>
    <xf numFmtId="0" fontId="24" fillId="0" borderId="36" xfId="0" applyFont="1" applyBorder="1" applyAlignment="1">
      <alignment horizontal="center"/>
    </xf>
    <xf numFmtId="0" fontId="24" fillId="0" borderId="41" xfId="0" applyFont="1" applyBorder="1" applyAlignment="1">
      <alignment horizontal="center"/>
    </xf>
    <xf numFmtId="0" fontId="25" fillId="0" borderId="31" xfId="0" applyFont="1" applyBorder="1" applyAlignment="1">
      <alignment horizontal="center" vertical="center"/>
    </xf>
    <xf numFmtId="0" fontId="26" fillId="0" borderId="30" xfId="0" applyFont="1" applyBorder="1" applyAlignment="1">
      <alignment horizontal="center" vertical="center" textRotation="255"/>
    </xf>
    <xf numFmtId="0" fontId="8" fillId="0" borderId="77" xfId="2" applyFont="1" applyFill="1" applyBorder="1" applyAlignment="1">
      <alignment horizontal="center" vertical="center" shrinkToFit="1"/>
    </xf>
    <xf numFmtId="0" fontId="8" fillId="0" borderId="78" xfId="2" applyFont="1" applyFill="1" applyBorder="1" applyAlignment="1">
      <alignment horizontal="center" vertical="center" shrinkToFit="1"/>
    </xf>
    <xf numFmtId="0" fontId="23" fillId="0" borderId="43" xfId="0" applyFont="1" applyBorder="1" applyAlignment="1">
      <alignment horizontal="center"/>
    </xf>
    <xf numFmtId="0" fontId="23" fillId="0" borderId="44" xfId="0" applyFont="1" applyBorder="1" applyAlignment="1">
      <alignment horizontal="center"/>
    </xf>
    <xf numFmtId="0" fontId="24" fillId="0" borderId="40"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41"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8" xfId="0" applyFont="1" applyBorder="1" applyAlignment="1">
      <alignment horizontal="center" vertical="center" wrapText="1"/>
    </xf>
    <xf numFmtId="0" fontId="20" fillId="0" borderId="81" xfId="0" applyFont="1" applyBorder="1" applyAlignment="1">
      <alignment horizontal="center" vertical="center"/>
    </xf>
    <xf numFmtId="0" fontId="20" fillId="0" borderId="82" xfId="0" applyFont="1" applyBorder="1" applyAlignment="1">
      <alignment horizontal="center" vertical="center"/>
    </xf>
    <xf numFmtId="0" fontId="20" fillId="0" borderId="83" xfId="0" applyFont="1" applyBorder="1" applyAlignment="1">
      <alignment horizontal="center" vertical="center"/>
    </xf>
    <xf numFmtId="0" fontId="20" fillId="0" borderId="1" xfId="0" applyFont="1" applyBorder="1" applyAlignment="1">
      <alignment horizontal="center" vertical="center"/>
    </xf>
    <xf numFmtId="0" fontId="26" fillId="0" borderId="1" xfId="0" applyFont="1" applyBorder="1" applyAlignment="1">
      <alignment horizontal="center" vertical="center"/>
    </xf>
    <xf numFmtId="0" fontId="26" fillId="0" borderId="48" xfId="0" applyFont="1" applyBorder="1" applyAlignment="1">
      <alignment horizontal="center" vertical="center"/>
    </xf>
    <xf numFmtId="0" fontId="20" fillId="0" borderId="76"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77" xfId="0" applyFont="1" applyBorder="1" applyAlignment="1">
      <alignment horizontal="center" vertical="center" shrinkToFit="1"/>
    </xf>
    <xf numFmtId="0" fontId="20" fillId="0" borderId="77"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3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48" xfId="0" applyFont="1" applyBorder="1" applyAlignment="1">
      <alignment horizontal="center" vertical="center" wrapText="1"/>
    </xf>
    <xf numFmtId="0" fontId="20" fillId="0" borderId="77" xfId="0" applyFont="1" applyBorder="1" applyAlignment="1">
      <alignment horizontal="left" vertical="center" wrapText="1"/>
    </xf>
    <xf numFmtId="0" fontId="8" fillId="0" borderId="77" xfId="2" applyNumberFormat="1" applyFont="1" applyFill="1" applyBorder="1" applyAlignment="1">
      <alignment horizontal="center" vertical="center" shrinkToFit="1"/>
    </xf>
    <xf numFmtId="0" fontId="20" fillId="0" borderId="78" xfId="0" applyFont="1" applyBorder="1" applyAlignment="1">
      <alignment horizontal="center" vertical="center" shrinkToFit="1"/>
    </xf>
    <xf numFmtId="0" fontId="23" fillId="0" borderId="36" xfId="0" applyFont="1" applyBorder="1" applyAlignment="1">
      <alignment horizontal="center"/>
    </xf>
    <xf numFmtId="0" fontId="24" fillId="0" borderId="5" xfId="0" applyFont="1" applyBorder="1" applyAlignment="1">
      <alignment horizontal="center" vertical="center"/>
    </xf>
    <xf numFmtId="0" fontId="24" fillId="0" borderId="72"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0" fillId="0" borderId="71" xfId="0" applyFont="1" applyBorder="1" applyAlignment="1">
      <alignment horizontal="center" vertical="center"/>
    </xf>
    <xf numFmtId="0" fontId="20" fillId="0" borderId="67" xfId="0" applyFont="1" applyBorder="1" applyAlignment="1">
      <alignment horizontal="center" vertical="center"/>
    </xf>
    <xf numFmtId="0" fontId="24" fillId="0" borderId="40" xfId="0" applyFont="1" applyBorder="1" applyAlignment="1">
      <alignment horizontal="center" wrapText="1"/>
    </xf>
    <xf numFmtId="0" fontId="24" fillId="0" borderId="36" xfId="0" applyFont="1" applyBorder="1" applyAlignment="1">
      <alignment horizontal="center" wrapText="1"/>
    </xf>
    <xf numFmtId="0" fontId="24" fillId="0" borderId="41" xfId="0" applyFont="1" applyBorder="1" applyAlignment="1">
      <alignment horizontal="center" wrapText="1"/>
    </xf>
    <xf numFmtId="0" fontId="25" fillId="0" borderId="6"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47" xfId="0" applyFont="1" applyBorder="1" applyAlignment="1">
      <alignment horizontal="center" vertical="center"/>
    </xf>
    <xf numFmtId="0" fontId="25" fillId="0" borderId="1" xfId="0" applyFont="1" applyBorder="1" applyAlignment="1">
      <alignment horizontal="center" vertical="center"/>
    </xf>
    <xf numFmtId="0" fontId="25" fillId="0" borderId="48" xfId="0" applyFont="1" applyBorder="1" applyAlignment="1">
      <alignment horizontal="center" vertical="center"/>
    </xf>
    <xf numFmtId="0" fontId="27" fillId="0" borderId="2" xfId="0" applyFont="1" applyBorder="1" applyAlignment="1">
      <alignment horizontal="center" vertical="center"/>
    </xf>
    <xf numFmtId="0" fontId="25" fillId="0" borderId="80" xfId="0" applyFont="1" applyBorder="1" applyAlignment="1">
      <alignment horizontal="center" vertical="center" shrinkToFit="1"/>
    </xf>
    <xf numFmtId="0" fontId="25" fillId="0" borderId="77" xfId="0" applyFont="1" applyBorder="1" applyAlignment="1">
      <alignment horizontal="center" vertical="center" shrinkToFit="1"/>
    </xf>
    <xf numFmtId="0" fontId="25" fillId="0" borderId="78" xfId="0" applyFont="1" applyBorder="1" applyAlignment="1">
      <alignment horizontal="center" vertical="center" shrinkToFit="1"/>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shrinkToFit="1"/>
    </xf>
    <xf numFmtId="0" fontId="23" fillId="0" borderId="87" xfId="0" applyFont="1" applyBorder="1" applyAlignment="1">
      <alignment horizontal="center" vertical="center" wrapText="1"/>
    </xf>
    <xf numFmtId="0" fontId="23" fillId="0" borderId="85" xfId="0" applyFont="1" applyBorder="1" applyAlignment="1">
      <alignment horizontal="center" vertical="center"/>
    </xf>
    <xf numFmtId="0" fontId="23" fillId="0" borderId="88" xfId="0" applyFont="1" applyBorder="1" applyAlignment="1">
      <alignment horizontal="center" vertical="center"/>
    </xf>
    <xf numFmtId="0" fontId="23" fillId="0" borderId="86" xfId="0" applyFont="1" applyBorder="1" applyAlignment="1">
      <alignment horizontal="center" vertical="center"/>
    </xf>
    <xf numFmtId="0" fontId="26" fillId="0" borderId="88" xfId="0" applyFont="1" applyBorder="1" applyAlignment="1">
      <alignment horizontal="center" vertical="center"/>
    </xf>
    <xf numFmtId="0" fontId="26" fillId="0" borderId="86" xfId="0" applyFont="1" applyBorder="1" applyAlignment="1">
      <alignment horizontal="center" vertical="center"/>
    </xf>
    <xf numFmtId="0" fontId="26" fillId="0" borderId="89" xfId="0" applyFont="1" applyBorder="1" applyAlignment="1">
      <alignment horizontal="center" vertical="center"/>
    </xf>
    <xf numFmtId="0" fontId="26" fillId="0" borderId="90"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42" xfId="0" applyFont="1" applyBorder="1" applyAlignment="1">
      <alignment horizontal="center" vertical="center"/>
    </xf>
    <xf numFmtId="0" fontId="21" fillId="0" borderId="61" xfId="0" applyFont="1" applyBorder="1" applyAlignment="1">
      <alignment horizontal="center" vertical="center"/>
    </xf>
    <xf numFmtId="0" fontId="23" fillId="0" borderId="73" xfId="0" applyFont="1" applyBorder="1" applyAlignment="1">
      <alignment horizontal="center"/>
    </xf>
    <xf numFmtId="0" fontId="23" fillId="0" borderId="66" xfId="0" applyFont="1" applyBorder="1" applyAlignment="1">
      <alignment horizontal="center"/>
    </xf>
    <xf numFmtId="0" fontId="24" fillId="0" borderId="8" xfId="0" applyFont="1" applyBorder="1" applyAlignment="1">
      <alignment horizontal="center"/>
    </xf>
    <xf numFmtId="0" fontId="24" fillId="0" borderId="10" xfId="0" applyFont="1" applyBorder="1" applyAlignment="1">
      <alignment horizontal="center"/>
    </xf>
    <xf numFmtId="0" fontId="24" fillId="0" borderId="4" xfId="0" applyFont="1" applyBorder="1" applyAlignment="1">
      <alignment horizontal="center"/>
    </xf>
    <xf numFmtId="0" fontId="23" fillId="0" borderId="0" xfId="0" applyFont="1" applyAlignment="1">
      <alignment horizontal="left" vertical="top" wrapText="1"/>
    </xf>
    <xf numFmtId="0" fontId="23" fillId="0" borderId="2" xfId="0" applyFont="1" applyBorder="1" applyAlignment="1">
      <alignment horizontal="left" vertical="top" wrapText="1"/>
    </xf>
    <xf numFmtId="0" fontId="24" fillId="0" borderId="18" xfId="0" applyFont="1" applyBorder="1" applyAlignment="1">
      <alignment horizontal="center"/>
    </xf>
    <xf numFmtId="0" fontId="25" fillId="0" borderId="21"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62" xfId="0" applyFont="1" applyBorder="1" applyAlignment="1">
      <alignment horizontal="center" vertical="center" shrinkToFit="1"/>
    </xf>
    <xf numFmtId="0" fontId="25" fillId="0" borderId="62" xfId="0" applyFont="1" applyBorder="1" applyAlignment="1">
      <alignment vertical="center" shrinkToFit="1"/>
    </xf>
    <xf numFmtId="0" fontId="24" fillId="0" borderId="59" xfId="0" applyFont="1" applyBorder="1" applyAlignment="1">
      <alignment horizontal="center" vertical="center"/>
    </xf>
    <xf numFmtId="0" fontId="25" fillId="0" borderId="55" xfId="0" applyFont="1" applyBorder="1" applyAlignment="1">
      <alignment horizontal="center" vertical="center" shrinkToFit="1"/>
    </xf>
    <xf numFmtId="0" fontId="25" fillId="0" borderId="30" xfId="0" applyFont="1" applyBorder="1" applyAlignment="1">
      <alignment horizontal="center" vertical="center"/>
    </xf>
    <xf numFmtId="0" fontId="25" fillId="0" borderId="58" xfId="0" applyFont="1" applyBorder="1" applyAlignment="1">
      <alignment horizontal="center" vertical="center"/>
    </xf>
    <xf numFmtId="0" fontId="5" fillId="0" borderId="61" xfId="0" applyFont="1" applyBorder="1" applyAlignment="1">
      <alignment horizontal="center" vertical="center" textRotation="255" wrapText="1"/>
    </xf>
    <xf numFmtId="0" fontId="5" fillId="0" borderId="62" xfId="0" applyFont="1" applyBorder="1" applyAlignment="1">
      <alignment vertical="center" textRotation="255" wrapText="1"/>
    </xf>
    <xf numFmtId="0" fontId="20" fillId="0" borderId="30" xfId="0" applyFont="1" applyBorder="1" applyAlignment="1">
      <alignment horizontal="center" vertical="center"/>
    </xf>
    <xf numFmtId="0" fontId="20" fillId="0" borderId="47" xfId="0" applyFont="1" applyBorder="1" applyAlignment="1">
      <alignment horizontal="center" vertical="center"/>
    </xf>
    <xf numFmtId="0" fontId="20" fillId="0" borderId="58" xfId="0" applyFont="1" applyBorder="1" applyAlignment="1">
      <alignment horizontal="center" vertical="center"/>
    </xf>
    <xf numFmtId="0" fontId="23" fillId="0" borderId="5" xfId="0" applyFont="1" applyBorder="1" applyAlignment="1">
      <alignment horizontal="center"/>
    </xf>
    <xf numFmtId="0" fontId="23" fillId="0" borderId="40" xfId="0" applyFont="1" applyBorder="1" applyAlignment="1">
      <alignment horizontal="center"/>
    </xf>
    <xf numFmtId="0" fontId="23" fillId="0" borderId="70" xfId="0" applyFont="1" applyBorder="1" applyAlignment="1">
      <alignment horizontal="center"/>
    </xf>
    <xf numFmtId="0" fontId="25" fillId="0" borderId="56" xfId="0" applyFont="1" applyBorder="1" applyAlignment="1">
      <alignment horizontal="center" vertical="center" shrinkToFit="1"/>
    </xf>
    <xf numFmtId="0" fontId="25" fillId="0" borderId="57" xfId="0" applyFont="1" applyBorder="1" applyAlignment="1">
      <alignment vertical="center" shrinkToFit="1"/>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24" fillId="0" borderId="68" xfId="0" applyFont="1" applyBorder="1" applyAlignment="1">
      <alignment horizontal="center" vertical="center"/>
    </xf>
    <xf numFmtId="0" fontId="25" fillId="0" borderId="14" xfId="0" applyFont="1" applyBorder="1" applyAlignment="1">
      <alignment horizontal="center" vertical="center"/>
    </xf>
    <xf numFmtId="0" fontId="25" fillId="0" borderId="9" xfId="0" applyFont="1" applyBorder="1" applyAlignment="1">
      <alignment horizontal="center" vertical="center"/>
    </xf>
    <xf numFmtId="0" fontId="25" fillId="0" borderId="2" xfId="0" applyFont="1" applyBorder="1" applyAlignment="1">
      <alignment horizontal="center" vertical="center"/>
    </xf>
    <xf numFmtId="0" fontId="25" fillId="0" borderId="60" xfId="0" applyFont="1" applyBorder="1" applyAlignment="1">
      <alignment horizontal="center" vertical="center"/>
    </xf>
    <xf numFmtId="0" fontId="26" fillId="0" borderId="64" xfId="0" applyFont="1" applyBorder="1" applyAlignment="1">
      <alignment horizontal="center" vertical="center" textRotation="255"/>
    </xf>
    <xf numFmtId="0" fontId="26" fillId="0" borderId="63" xfId="0" applyFont="1" applyBorder="1" applyAlignment="1">
      <alignment horizontal="center" vertical="center" textRotation="255"/>
    </xf>
    <xf numFmtId="0" fontId="24" fillId="0" borderId="64" xfId="0" applyFont="1" applyBorder="1" applyAlignment="1">
      <alignment horizontal="center" vertical="center"/>
    </xf>
    <xf numFmtId="0" fontId="25" fillId="0" borderId="66" xfId="0" applyFont="1" applyBorder="1" applyAlignment="1">
      <alignment horizontal="center" vertical="center"/>
    </xf>
    <xf numFmtId="0" fontId="25" fillId="0" borderId="46" xfId="0" applyFont="1" applyBorder="1" applyAlignment="1">
      <alignment horizontal="center" vertical="center"/>
    </xf>
    <xf numFmtId="0" fontId="20" fillId="0" borderId="36" xfId="0" applyFont="1" applyBorder="1" applyAlignment="1">
      <alignment horizontal="center" vertical="center" textRotation="255"/>
    </xf>
    <xf numFmtId="0" fontId="20" fillId="0" borderId="1" xfId="0" applyFont="1" applyBorder="1">
      <alignment vertical="center"/>
    </xf>
    <xf numFmtId="0" fontId="23" fillId="0" borderId="69" xfId="0" applyFont="1" applyBorder="1" applyAlignment="1">
      <alignment horizontal="center"/>
    </xf>
    <xf numFmtId="0" fontId="20" fillId="0" borderId="44" xfId="0" applyFont="1" applyBorder="1" applyAlignment="1">
      <alignment horizontal="center" vertical="center" textRotation="255"/>
    </xf>
    <xf numFmtId="0" fontId="20" fillId="0" borderId="46" xfId="0" applyFont="1" applyBorder="1" applyAlignment="1">
      <alignment horizontal="center" vertical="center" textRotation="255"/>
    </xf>
    <xf numFmtId="0" fontId="25" fillId="0" borderId="63" xfId="0" applyFont="1" applyBorder="1" applyAlignment="1">
      <alignment horizontal="center" vertical="center"/>
    </xf>
    <xf numFmtId="0" fontId="20" fillId="0" borderId="63" xfId="0" applyFont="1" applyBorder="1" applyAlignment="1">
      <alignment horizontal="center" vertical="center"/>
    </xf>
    <xf numFmtId="0" fontId="23" fillId="0" borderId="0" xfId="0" applyFont="1" applyAlignment="1">
      <alignment horizontal="center" vertical="center" shrinkToFit="1"/>
    </xf>
    <xf numFmtId="0" fontId="26" fillId="0" borderId="0" xfId="0" applyFont="1" applyAlignment="1">
      <alignment horizontal="center" vertical="center"/>
    </xf>
    <xf numFmtId="0" fontId="20" fillId="0" borderId="43"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67" xfId="0" applyFont="1" applyBorder="1" applyAlignment="1">
      <alignment horizontal="center" vertical="center" wrapText="1"/>
    </xf>
    <xf numFmtId="0" fontId="25" fillId="0" borderId="3" xfId="0" applyFont="1" applyBorder="1" applyAlignment="1">
      <alignment horizontal="center" vertical="center"/>
    </xf>
    <xf numFmtId="0" fontId="25" fillId="0" borderId="65" xfId="0" applyFont="1" applyBorder="1" applyAlignment="1">
      <alignment horizontal="center" vertical="center"/>
    </xf>
    <xf numFmtId="0" fontId="26" fillId="0" borderId="65" xfId="0" applyFont="1" applyBorder="1" applyAlignment="1">
      <alignment horizontal="center" vertical="center" textRotation="255"/>
    </xf>
    <xf numFmtId="0" fontId="25" fillId="0" borderId="67" xfId="0" applyFont="1" applyBorder="1" applyAlignment="1">
      <alignment horizontal="center" vertical="center"/>
    </xf>
    <xf numFmtId="0" fontId="50" fillId="0" borderId="38" xfId="0" applyFont="1" applyBorder="1" applyAlignment="1">
      <alignment horizontal="center" vertical="center" shrinkToFit="1"/>
    </xf>
    <xf numFmtId="0" fontId="46" fillId="0" borderId="0" xfId="0" applyFont="1" applyAlignment="1">
      <alignment horizontal="left" wrapText="1"/>
    </xf>
    <xf numFmtId="0" fontId="46" fillId="0" borderId="0" xfId="0" applyFont="1" applyAlignment="1">
      <alignment horizontal="left"/>
    </xf>
    <xf numFmtId="0" fontId="52" fillId="0" borderId="82" xfId="0" applyFont="1" applyBorder="1" applyAlignment="1">
      <alignment horizontal="left" shrinkToFit="1"/>
    </xf>
    <xf numFmtId="0" fontId="46" fillId="0" borderId="104" xfId="0" applyFont="1" applyBorder="1" applyAlignment="1">
      <alignment horizontal="center" vertical="center"/>
    </xf>
    <xf numFmtId="0" fontId="47" fillId="0" borderId="30" xfId="0" applyFont="1" applyBorder="1" applyAlignment="1">
      <alignment horizontal="center" vertical="center"/>
    </xf>
    <xf numFmtId="0" fontId="46" fillId="0" borderId="38" xfId="0" applyFont="1" applyBorder="1" applyAlignment="1">
      <alignment horizontal="center" vertical="center"/>
    </xf>
    <xf numFmtId="0" fontId="50" fillId="0" borderId="38" xfId="0" applyFont="1" applyBorder="1" applyAlignment="1">
      <alignment horizontal="center" vertical="center"/>
    </xf>
    <xf numFmtId="0" fontId="46" fillId="0" borderId="0" xfId="0" applyFont="1" applyAlignment="1">
      <alignment horizontal="distributed" vertical="center" wrapText="1"/>
    </xf>
    <xf numFmtId="0" fontId="48" fillId="0" borderId="0" xfId="0" applyFont="1" applyAlignment="1">
      <alignment horizontal="center" vertical="center"/>
    </xf>
    <xf numFmtId="0" fontId="52" fillId="0" borderId="1" xfId="0" applyFont="1" applyBorder="1" applyAlignment="1">
      <alignment horizontal="left" shrinkToFit="1"/>
    </xf>
    <xf numFmtId="0" fontId="29" fillId="0" borderId="82" xfId="0" applyFont="1" applyBorder="1" applyAlignment="1">
      <alignment horizontal="left"/>
    </xf>
    <xf numFmtId="0" fontId="51" fillId="0" borderId="38" xfId="0" applyFont="1" applyBorder="1" applyAlignment="1">
      <alignment horizontal="center" vertical="center"/>
    </xf>
    <xf numFmtId="0" fontId="50" fillId="8" borderId="18" xfId="0" applyFont="1" applyFill="1" applyBorder="1" applyAlignment="1">
      <alignment horizontal="center" vertical="center" shrinkToFit="1"/>
    </xf>
    <xf numFmtId="0" fontId="46" fillId="0" borderId="10" xfId="0" applyFont="1" applyBorder="1" applyAlignment="1">
      <alignment wrapText="1"/>
    </xf>
    <xf numFmtId="0" fontId="46" fillId="0" borderId="10" xfId="0" applyFont="1" applyBorder="1" applyAlignment="1"/>
    <xf numFmtId="0" fontId="51" fillId="0" borderId="18"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30" xfId="0" applyFont="1" applyBorder="1" applyAlignment="1">
      <alignment horizontal="center" vertical="center" wrapText="1"/>
    </xf>
    <xf numFmtId="0" fontId="49" fillId="0" borderId="18" xfId="0" applyFont="1" applyBorder="1" applyAlignment="1">
      <alignment horizontal="center" vertical="center" shrinkToFit="1"/>
    </xf>
    <xf numFmtId="0" fontId="49" fillId="0" borderId="30" xfId="0" applyFont="1" applyBorder="1" applyAlignment="1">
      <alignment horizontal="center" vertical="center" shrinkToFit="1"/>
    </xf>
    <xf numFmtId="0" fontId="49" fillId="0" borderId="18" xfId="0" applyFont="1" applyBorder="1" applyAlignment="1">
      <alignment horizontal="center" vertical="center" wrapText="1" shrinkToFit="1"/>
    </xf>
    <xf numFmtId="0" fontId="51" fillId="0" borderId="30" xfId="0" applyFont="1" applyBorder="1" applyAlignment="1">
      <alignment horizontal="center" vertical="top"/>
    </xf>
    <xf numFmtId="0" fontId="55" fillId="0" borderId="0" xfId="0" applyFont="1" applyAlignment="1">
      <alignment horizontal="distributed" vertical="center" wrapText="1"/>
    </xf>
    <xf numFmtId="0" fontId="51" fillId="0" borderId="104" xfId="0" applyFont="1" applyBorder="1" applyAlignment="1">
      <alignment horizontal="center" vertical="center"/>
    </xf>
    <xf numFmtId="0" fontId="50" fillId="0" borderId="30" xfId="0" applyFont="1" applyBorder="1" applyAlignment="1">
      <alignment horizontal="center" vertical="center"/>
    </xf>
    <xf numFmtId="0" fontId="52" fillId="0" borderId="82" xfId="0" applyFont="1" applyBorder="1" applyAlignment="1">
      <alignment shrinkToFit="1"/>
    </xf>
    <xf numFmtId="0" fontId="52" fillId="0" borderId="1" xfId="0" applyFont="1" applyBorder="1" applyAlignment="1"/>
    <xf numFmtId="0" fontId="46" fillId="0" borderId="0" xfId="0" applyFont="1" applyAlignment="1">
      <alignment wrapText="1"/>
    </xf>
    <xf numFmtId="0" fontId="51" fillId="0" borderId="38" xfId="0" applyFont="1" applyBorder="1" applyAlignment="1">
      <alignment horizontal="center" vertical="center" shrinkToFit="1"/>
    </xf>
    <xf numFmtId="0" fontId="47" fillId="0" borderId="0" xfId="0" applyFont="1" applyAlignment="1">
      <alignment horizontal="center" vertical="center"/>
    </xf>
    <xf numFmtId="0" fontId="18" fillId="0" borderId="0" xfId="0" applyFont="1" applyAlignment="1">
      <alignment horizontal="left" vertical="top" wrapText="1"/>
    </xf>
    <xf numFmtId="0" fontId="18" fillId="0" borderId="0" xfId="0" applyFont="1" applyAlignment="1">
      <alignment horizontal="left" vertical="center" wrapText="1"/>
    </xf>
    <xf numFmtId="0" fontId="18" fillId="0" borderId="0" xfId="0" applyFont="1" applyAlignment="1">
      <alignment horizontal="center" vertical="center"/>
    </xf>
    <xf numFmtId="0" fontId="0" fillId="0" borderId="0" xfId="0">
      <alignment vertical="center"/>
    </xf>
    <xf numFmtId="0" fontId="42" fillId="0" borderId="0" xfId="0" applyFont="1" applyAlignment="1">
      <alignment horizontal="center" vertical="center"/>
    </xf>
    <xf numFmtId="0" fontId="44" fillId="0" borderId="0" xfId="0" applyFont="1" applyAlignment="1">
      <alignment horizontal="center" vertical="center"/>
    </xf>
    <xf numFmtId="0" fontId="37" fillId="0" borderId="0" xfId="0" applyFont="1" applyAlignment="1">
      <alignment horizontal="center" shrinkToFit="1"/>
    </xf>
    <xf numFmtId="0" fontId="42" fillId="0" borderId="0" xfId="0" applyFont="1" applyAlignment="1">
      <alignment horizontal="distributed" vertical="center" indent="1"/>
    </xf>
    <xf numFmtId="0" fontId="45" fillId="0" borderId="0" xfId="0" applyFont="1" applyAlignment="1">
      <alignment horizontal="center" vertical="center" wrapText="1" shrinkToFit="1"/>
    </xf>
    <xf numFmtId="0" fontId="45" fillId="0" borderId="0" xfId="0" applyFont="1" applyAlignment="1">
      <alignment horizontal="center" vertical="center" shrinkToFit="1"/>
    </xf>
    <xf numFmtId="0" fontId="37" fillId="0" borderId="0" xfId="0" applyFont="1" applyAlignment="1">
      <alignment horizontal="center"/>
    </xf>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horizontal="center" vertical="top"/>
    </xf>
    <xf numFmtId="0" fontId="14" fillId="0" borderId="92" xfId="0" applyFont="1" applyBorder="1" applyAlignment="1">
      <alignment horizontal="center" vertical="center"/>
    </xf>
    <xf numFmtId="0" fontId="14" fillId="0" borderId="96" xfId="0" applyFont="1" applyBorder="1" applyAlignment="1">
      <alignment horizontal="center" vertical="center"/>
    </xf>
    <xf numFmtId="0" fontId="12" fillId="0" borderId="94" xfId="0" applyFont="1" applyBorder="1" applyAlignment="1">
      <alignment horizontal="center" vertical="center"/>
    </xf>
    <xf numFmtId="0" fontId="12" fillId="0" borderId="98" xfId="0" applyFont="1" applyBorder="1" applyAlignment="1">
      <alignment horizontal="center" vertical="center"/>
    </xf>
    <xf numFmtId="0" fontId="13" fillId="0" borderId="95" xfId="0" applyFont="1" applyBorder="1" applyAlignment="1">
      <alignment horizontal="center" vertical="center"/>
    </xf>
    <xf numFmtId="0" fontId="13" fillId="0" borderId="97" xfId="0" applyFont="1" applyBorder="1" applyAlignment="1">
      <alignment horizontal="center" vertical="center"/>
    </xf>
    <xf numFmtId="0" fontId="13" fillId="0" borderId="95" xfId="0" applyFont="1" applyBorder="1" applyAlignment="1">
      <alignment horizontal="center" vertical="center" shrinkToFit="1"/>
    </xf>
    <xf numFmtId="0" fontId="13" fillId="0" borderId="97" xfId="0" applyFont="1" applyBorder="1" applyAlignment="1">
      <alignment horizontal="center" vertical="center" shrinkToFit="1"/>
    </xf>
    <xf numFmtId="0" fontId="12" fillId="0" borderId="96" xfId="0" applyFont="1" applyBorder="1" applyAlignment="1">
      <alignment horizontal="center" vertical="center"/>
    </xf>
    <xf numFmtId="0" fontId="13" fillId="0" borderId="91" xfId="0" applyFont="1" applyBorder="1" applyAlignment="1">
      <alignment horizontal="center" vertical="center"/>
    </xf>
    <xf numFmtId="0" fontId="12" fillId="0" borderId="93" xfId="0" applyFont="1" applyBorder="1" applyAlignment="1">
      <alignment horizontal="center" vertical="center"/>
    </xf>
    <xf numFmtId="0" fontId="12" fillId="0" borderId="38" xfId="0" applyFont="1" applyBorder="1" applyAlignment="1">
      <alignment horizontal="center" vertical="center"/>
    </xf>
    <xf numFmtId="0" fontId="14" fillId="0" borderId="38" xfId="0" applyFont="1" applyBorder="1" applyAlignment="1">
      <alignment horizontal="center"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3"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15" xfId="0" applyFont="1" applyBorder="1" applyAlignment="1">
      <alignment horizontal="center" vertical="top"/>
    </xf>
    <xf numFmtId="0" fontId="13" fillId="0" borderId="103" xfId="0" applyFont="1" applyBorder="1" applyAlignment="1">
      <alignment horizontal="center" vertical="top"/>
    </xf>
    <xf numFmtId="0" fontId="13" fillId="0" borderId="15" xfId="0" applyFont="1" applyBorder="1" applyAlignment="1">
      <alignment horizontal="center" vertical="center"/>
    </xf>
    <xf numFmtId="0" fontId="13" fillId="0" borderId="102" xfId="0" applyFont="1" applyBorder="1" applyAlignment="1">
      <alignment horizontal="center"/>
    </xf>
    <xf numFmtId="0" fontId="13" fillId="0" borderId="15" xfId="0" applyFont="1" applyBorder="1" applyAlignment="1">
      <alignment horizontal="center"/>
    </xf>
  </cellXfs>
  <cellStyles count="7">
    <cellStyle name="ハイパーリンク" xfId="2" builtinId="8"/>
    <cellStyle name="ハイパーリンク 2" xfId="6" xr:uid="{04541B31-DC1F-4EBF-8604-923C60BE8350}"/>
    <cellStyle name="標準" xfId="0" builtinId="0"/>
    <cellStyle name="標準 2" xfId="1" xr:uid="{00000000-0005-0000-0000-000002000000}"/>
    <cellStyle name="標準 3" xfId="5" xr:uid="{70125156-1F35-4056-9380-5BF33F78DE5A}"/>
    <cellStyle name="標準 4" xfId="4" xr:uid="{03CED5A4-5F26-4F2F-AFF0-0F359AD22E84}"/>
    <cellStyle name="標準_全体名簿" xfId="3" xr:uid="{DBE7927F-A072-4D80-8BC2-8FF8573B6672}"/>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99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1474028</xdr:colOff>
      <xdr:row>5</xdr:row>
      <xdr:rowOff>278572</xdr:rowOff>
    </xdr:from>
    <xdr:to>
      <xdr:col>7</xdr:col>
      <xdr:colOff>1803399</xdr:colOff>
      <xdr:row>6</xdr:row>
      <xdr:rowOff>74268</xdr:rowOff>
    </xdr:to>
    <xdr:sp macro="" textlink="">
      <xdr:nvSpPr>
        <xdr:cNvPr id="4" name="正方形/長方形 3">
          <a:extLst>
            <a:ext uri="{FF2B5EF4-FFF2-40B4-BE49-F238E27FC236}">
              <a16:creationId xmlns:a16="http://schemas.microsoft.com/office/drawing/2014/main" id="{2BC3CA11-3201-4649-AA2D-54EDD384A6A7}"/>
            </a:ext>
          </a:extLst>
        </xdr:cNvPr>
        <xdr:cNvSpPr/>
      </xdr:nvSpPr>
      <xdr:spPr>
        <a:xfrm flipH="1">
          <a:off x="5995228" y="2767772"/>
          <a:ext cx="329371" cy="2909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828</xdr:colOff>
      <xdr:row>5</xdr:row>
      <xdr:rowOff>278572</xdr:rowOff>
    </xdr:from>
    <xdr:to>
      <xdr:col>9</xdr:col>
      <xdr:colOff>828</xdr:colOff>
      <xdr:row>6</xdr:row>
      <xdr:rowOff>74268</xdr:rowOff>
    </xdr:to>
    <xdr:sp macro="" textlink="">
      <xdr:nvSpPr>
        <xdr:cNvPr id="2" name="正方形/長方形 1">
          <a:extLst>
            <a:ext uri="{FF2B5EF4-FFF2-40B4-BE49-F238E27FC236}">
              <a16:creationId xmlns:a16="http://schemas.microsoft.com/office/drawing/2014/main" id="{DB9B8DA9-ABFF-4A23-8838-4772839414FB}"/>
            </a:ext>
          </a:extLst>
        </xdr:cNvPr>
        <xdr:cNvSpPr/>
      </xdr:nvSpPr>
      <xdr:spPr>
        <a:xfrm flipH="1">
          <a:off x="4382328" y="2767772"/>
          <a:ext cx="0" cy="2909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11</xdr:col>
      <xdr:colOff>1474028</xdr:colOff>
      <xdr:row>5</xdr:row>
      <xdr:rowOff>278572</xdr:rowOff>
    </xdr:from>
    <xdr:to>
      <xdr:col>11</xdr:col>
      <xdr:colOff>1803399</xdr:colOff>
      <xdr:row>6</xdr:row>
      <xdr:rowOff>74268</xdr:rowOff>
    </xdr:to>
    <xdr:sp macro="" textlink="">
      <xdr:nvSpPr>
        <xdr:cNvPr id="5" name="正方形/長方形 4">
          <a:extLst>
            <a:ext uri="{FF2B5EF4-FFF2-40B4-BE49-F238E27FC236}">
              <a16:creationId xmlns:a16="http://schemas.microsoft.com/office/drawing/2014/main" id="{C5400325-E57C-47C5-B148-0A1CDE35C9FF}"/>
            </a:ext>
          </a:extLst>
        </xdr:cNvPr>
        <xdr:cNvSpPr/>
      </xdr:nvSpPr>
      <xdr:spPr>
        <a:xfrm flipH="1">
          <a:off x="5995228" y="2767772"/>
          <a:ext cx="329371" cy="2909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12</xdr:col>
      <xdr:colOff>577850</xdr:colOff>
      <xdr:row>5</xdr:row>
      <xdr:rowOff>266700</xdr:rowOff>
    </xdr:from>
    <xdr:to>
      <xdr:col>13</xdr:col>
      <xdr:colOff>126171</xdr:colOff>
      <xdr:row>6</xdr:row>
      <xdr:rowOff>62396</xdr:rowOff>
    </xdr:to>
    <xdr:sp macro="" textlink="">
      <xdr:nvSpPr>
        <xdr:cNvPr id="6" name="正方形/長方形 5">
          <a:extLst>
            <a:ext uri="{FF2B5EF4-FFF2-40B4-BE49-F238E27FC236}">
              <a16:creationId xmlns:a16="http://schemas.microsoft.com/office/drawing/2014/main" id="{F80C419A-1184-4E90-B461-948AF0C18C92}"/>
            </a:ext>
          </a:extLst>
        </xdr:cNvPr>
        <xdr:cNvSpPr/>
      </xdr:nvSpPr>
      <xdr:spPr>
        <a:xfrm flipH="1">
          <a:off x="6140450" y="2755900"/>
          <a:ext cx="329371" cy="2909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76C72-6DEC-46AE-B15D-073EC0FF8DB3}">
  <sheetPr>
    <tabColor rgb="FF00B0F0"/>
  </sheetPr>
  <dimension ref="A1:T87"/>
  <sheetViews>
    <sheetView tabSelected="1" zoomScale="115" zoomScaleNormal="115" workbookViewId="0">
      <selection activeCell="B4" sqref="B4"/>
    </sheetView>
  </sheetViews>
  <sheetFormatPr defaultRowHeight="13"/>
  <cols>
    <col min="1" max="1" width="11.90625" customWidth="1"/>
    <col min="2" max="2" width="9.90625" customWidth="1"/>
    <col min="3" max="3" width="7.81640625" customWidth="1"/>
    <col min="4" max="4" width="13.26953125" customWidth="1"/>
    <col min="5" max="5" width="4.1796875" customWidth="1"/>
    <col min="10" max="10" width="12" customWidth="1"/>
    <col min="11" max="12" width="7.81640625" customWidth="1"/>
    <col min="13" max="13" width="13.26953125" customWidth="1"/>
  </cols>
  <sheetData>
    <row r="1" spans="1:20" ht="19">
      <c r="A1" s="63" t="s">
        <v>154</v>
      </c>
    </row>
    <row r="2" spans="1:20">
      <c r="B2" s="66"/>
    </row>
    <row r="3" spans="1:20" ht="14">
      <c r="A3" s="62" t="s">
        <v>115</v>
      </c>
      <c r="Q3" t="s">
        <v>226</v>
      </c>
      <c r="R3" t="s">
        <v>129</v>
      </c>
      <c r="S3" t="s">
        <v>90</v>
      </c>
      <c r="T3" t="s">
        <v>90</v>
      </c>
    </row>
    <row r="4" spans="1:20" ht="14">
      <c r="A4" s="62" t="s">
        <v>155</v>
      </c>
      <c r="B4" s="128"/>
      <c r="C4" t="s">
        <v>121</v>
      </c>
      <c r="Q4" t="s">
        <v>227</v>
      </c>
      <c r="S4" t="s">
        <v>43</v>
      </c>
      <c r="T4" t="s">
        <v>167</v>
      </c>
    </row>
    <row r="5" spans="1:20">
      <c r="A5" t="s">
        <v>113</v>
      </c>
      <c r="B5" s="128"/>
      <c r="C5" t="s">
        <v>121</v>
      </c>
      <c r="Q5" t="s">
        <v>228</v>
      </c>
      <c r="S5" t="s">
        <v>44</v>
      </c>
      <c r="T5" t="s">
        <v>167</v>
      </c>
    </row>
    <row r="6" spans="1:20">
      <c r="A6" t="s">
        <v>116</v>
      </c>
      <c r="B6" s="133"/>
      <c r="C6" s="133"/>
      <c r="D6" s="133"/>
      <c r="E6" s="133"/>
      <c r="F6" t="s">
        <v>253</v>
      </c>
      <c r="Q6" t="s">
        <v>156</v>
      </c>
      <c r="S6" t="s">
        <v>45</v>
      </c>
      <c r="T6" t="s">
        <v>167</v>
      </c>
    </row>
    <row r="7" spans="1:20">
      <c r="A7" t="s">
        <v>117</v>
      </c>
      <c r="B7" s="133"/>
      <c r="C7" s="133"/>
      <c r="D7" s="133"/>
      <c r="E7" s="133"/>
      <c r="F7" s="133"/>
      <c r="G7" s="133"/>
      <c r="H7" t="s">
        <v>254</v>
      </c>
      <c r="Q7" t="s">
        <v>157</v>
      </c>
      <c r="S7" t="s">
        <v>46</v>
      </c>
      <c r="T7" t="s">
        <v>167</v>
      </c>
    </row>
    <row r="8" spans="1:20">
      <c r="A8" t="s">
        <v>126</v>
      </c>
      <c r="S8" t="s">
        <v>47</v>
      </c>
      <c r="T8" t="s">
        <v>167</v>
      </c>
    </row>
    <row r="9" spans="1:20">
      <c r="A9" t="s">
        <v>122</v>
      </c>
      <c r="B9" s="128"/>
      <c r="C9" s="65" t="s">
        <v>118</v>
      </c>
      <c r="D9" s="65"/>
      <c r="E9" s="65"/>
      <c r="Q9" t="s">
        <v>174</v>
      </c>
      <c r="S9" t="s">
        <v>48</v>
      </c>
      <c r="T9" t="s">
        <v>167</v>
      </c>
    </row>
    <row r="10" spans="1:20">
      <c r="A10" t="s">
        <v>123</v>
      </c>
      <c r="B10" s="64">
        <f>+B5</f>
        <v>0</v>
      </c>
      <c r="C10" s="134"/>
      <c r="D10" s="134"/>
      <c r="E10" s="134"/>
      <c r="F10" s="134"/>
      <c r="G10" s="134"/>
      <c r="H10" t="s">
        <v>255</v>
      </c>
      <c r="Q10" t="s">
        <v>173</v>
      </c>
      <c r="S10" t="s">
        <v>49</v>
      </c>
      <c r="T10" t="s">
        <v>168</v>
      </c>
    </row>
    <row r="11" spans="1:20">
      <c r="A11" t="s">
        <v>124</v>
      </c>
      <c r="B11" s="132"/>
      <c r="C11" s="132"/>
      <c r="D11" s="65" t="s">
        <v>119</v>
      </c>
      <c r="Q11" t="s">
        <v>266</v>
      </c>
      <c r="S11" t="s">
        <v>50</v>
      </c>
      <c r="T11" t="s">
        <v>168</v>
      </c>
    </row>
    <row r="12" spans="1:20">
      <c r="A12" t="s">
        <v>125</v>
      </c>
      <c r="B12" s="132"/>
      <c r="C12" s="132"/>
      <c r="D12" s="65" t="s">
        <v>120</v>
      </c>
      <c r="Q12" t="s">
        <v>172</v>
      </c>
      <c r="S12" t="s">
        <v>51</v>
      </c>
      <c r="T12" t="s">
        <v>168</v>
      </c>
    </row>
    <row r="13" spans="1:20">
      <c r="A13" t="s">
        <v>161</v>
      </c>
      <c r="B13" s="132"/>
      <c r="C13" s="132"/>
      <c r="D13" t="s">
        <v>128</v>
      </c>
      <c r="Q13" t="s">
        <v>140</v>
      </c>
      <c r="S13" t="s">
        <v>169</v>
      </c>
      <c r="T13" t="s">
        <v>168</v>
      </c>
    </row>
    <row r="14" spans="1:20">
      <c r="A14" t="s">
        <v>162</v>
      </c>
      <c r="B14" s="128"/>
      <c r="C14" s="69" t="s">
        <v>163</v>
      </c>
      <c r="D14" s="128"/>
      <c r="E14" t="s">
        <v>164</v>
      </c>
      <c r="F14" s="65" t="s">
        <v>165</v>
      </c>
      <c r="Q14" t="s">
        <v>238</v>
      </c>
      <c r="S14" t="s">
        <v>53</v>
      </c>
      <c r="T14" t="s">
        <v>168</v>
      </c>
    </row>
    <row r="15" spans="1:20">
      <c r="A15" t="s">
        <v>189</v>
      </c>
      <c r="B15" s="65"/>
      <c r="C15" s="65"/>
      <c r="D15" s="65"/>
      <c r="E15" s="129"/>
      <c r="F15" t="s">
        <v>121</v>
      </c>
      <c r="Q15" t="s">
        <v>239</v>
      </c>
      <c r="S15" t="s">
        <v>54</v>
      </c>
      <c r="T15" t="s">
        <v>168</v>
      </c>
    </row>
    <row r="16" spans="1:20">
      <c r="B16" s="65" t="s">
        <v>190</v>
      </c>
      <c r="S16" t="s">
        <v>55</v>
      </c>
      <c r="T16" t="s">
        <v>168</v>
      </c>
    </row>
    <row r="17" spans="1:20">
      <c r="D17" s="65"/>
      <c r="S17" t="s">
        <v>56</v>
      </c>
      <c r="T17" t="s">
        <v>93</v>
      </c>
    </row>
    <row r="18" spans="1:20">
      <c r="A18" t="s">
        <v>158</v>
      </c>
      <c r="J18" t="s">
        <v>166</v>
      </c>
      <c r="S18" t="s">
        <v>57</v>
      </c>
      <c r="T18" t="s">
        <v>93</v>
      </c>
    </row>
    <row r="19" spans="1:20">
      <c r="A19" t="s">
        <v>135</v>
      </c>
      <c r="B19" s="128"/>
      <c r="C19" t="s">
        <v>256</v>
      </c>
      <c r="J19" t="s">
        <v>127</v>
      </c>
      <c r="K19" s="134" t="str">
        <f>IF(B20="","",B20)</f>
        <v/>
      </c>
      <c r="L19" s="134"/>
      <c r="M19" s="134"/>
      <c r="N19" t="s">
        <v>128</v>
      </c>
      <c r="S19" t="s">
        <v>58</v>
      </c>
      <c r="T19" t="s">
        <v>93</v>
      </c>
    </row>
    <row r="20" spans="1:20">
      <c r="A20" t="s">
        <v>127</v>
      </c>
      <c r="B20" s="135"/>
      <c r="C20" s="135"/>
      <c r="D20" s="135"/>
      <c r="E20" t="s">
        <v>128</v>
      </c>
      <c r="J20" s="127" t="s">
        <v>150</v>
      </c>
      <c r="K20" s="134" t="str">
        <f>IF(B21="","",B21)</f>
        <v/>
      </c>
      <c r="L20" s="134"/>
      <c r="M20" s="134"/>
      <c r="N20" t="s">
        <v>128</v>
      </c>
      <c r="S20" t="s">
        <v>59</v>
      </c>
      <c r="T20" t="s">
        <v>93</v>
      </c>
    </row>
    <row r="21" spans="1:20">
      <c r="A21" s="127" t="s">
        <v>150</v>
      </c>
      <c r="B21" s="135"/>
      <c r="C21" s="135"/>
      <c r="D21" s="135"/>
      <c r="E21" t="s">
        <v>128</v>
      </c>
      <c r="J21" s="127" t="s">
        <v>132</v>
      </c>
      <c r="K21" s="134" t="str">
        <f>IF(B24="","",B24)</f>
        <v/>
      </c>
      <c r="L21" s="134"/>
      <c r="M21" s="65" t="s">
        <v>119</v>
      </c>
      <c r="S21" t="s">
        <v>60</v>
      </c>
      <c r="T21" t="s">
        <v>92</v>
      </c>
    </row>
    <row r="22" spans="1:20">
      <c r="A22" s="127" t="s">
        <v>130</v>
      </c>
      <c r="E22" s="129"/>
      <c r="F22" t="s">
        <v>121</v>
      </c>
      <c r="J22" s="127" t="s">
        <v>133</v>
      </c>
      <c r="K22" s="134" t="str">
        <f>IF(B25="","",B25)</f>
        <v/>
      </c>
      <c r="L22" s="134"/>
      <c r="M22" s="134"/>
      <c r="N22" s="65" t="s">
        <v>134</v>
      </c>
      <c r="S22" t="s">
        <v>61</v>
      </c>
      <c r="T22" t="s">
        <v>93</v>
      </c>
    </row>
    <row r="23" spans="1:20">
      <c r="A23" s="127"/>
      <c r="B23" s="64" t="s">
        <v>131</v>
      </c>
      <c r="C23" s="136"/>
      <c r="D23" s="136"/>
      <c r="E23" s="136"/>
      <c r="F23" s="136"/>
      <c r="G23" s="67" t="str">
        <f>IF(E22="○",IF(C23="","←入力してください。"," ")," ")</f>
        <v xml:space="preserve"> </v>
      </c>
      <c r="J23" t="s">
        <v>175</v>
      </c>
      <c r="K23" s="138"/>
      <c r="L23" s="138"/>
      <c r="M23" s="138"/>
      <c r="N23" t="s">
        <v>128</v>
      </c>
      <c r="P23" s="67"/>
      <c r="S23" t="s">
        <v>62</v>
      </c>
      <c r="T23" t="s">
        <v>94</v>
      </c>
    </row>
    <row r="24" spans="1:20">
      <c r="A24" s="127" t="s">
        <v>132</v>
      </c>
      <c r="B24" s="134"/>
      <c r="C24" s="134"/>
      <c r="D24" s="65" t="s">
        <v>119</v>
      </c>
      <c r="J24" s="127" t="s">
        <v>150</v>
      </c>
      <c r="K24" s="138"/>
      <c r="L24" s="138"/>
      <c r="M24" s="138"/>
      <c r="N24" t="s">
        <v>128</v>
      </c>
      <c r="S24" t="s">
        <v>63</v>
      </c>
      <c r="T24" t="s">
        <v>94</v>
      </c>
    </row>
    <row r="25" spans="1:20">
      <c r="A25" s="127" t="s">
        <v>133</v>
      </c>
      <c r="B25" s="137"/>
      <c r="C25" s="137"/>
      <c r="D25" s="137"/>
      <c r="E25" s="65" t="s">
        <v>134</v>
      </c>
      <c r="J25" s="127" t="s">
        <v>171</v>
      </c>
      <c r="K25" s="139"/>
      <c r="L25" s="139"/>
      <c r="M25" t="s">
        <v>121</v>
      </c>
      <c r="S25" t="s">
        <v>64</v>
      </c>
      <c r="T25" t="s">
        <v>94</v>
      </c>
    </row>
    <row r="26" spans="1:20">
      <c r="A26" t="s">
        <v>137</v>
      </c>
      <c r="J26" t="s">
        <v>176</v>
      </c>
      <c r="S26" t="s">
        <v>65</v>
      </c>
      <c r="T26" t="s">
        <v>94</v>
      </c>
    </row>
    <row r="27" spans="1:20">
      <c r="A27" s="127" t="s">
        <v>138</v>
      </c>
      <c r="B27" s="138"/>
      <c r="C27" s="138"/>
      <c r="D27" s="138"/>
      <c r="E27" t="s">
        <v>128</v>
      </c>
      <c r="J27" s="127" t="s">
        <v>138</v>
      </c>
      <c r="K27" s="138"/>
      <c r="L27" s="138"/>
      <c r="M27" s="138"/>
      <c r="N27" t="s">
        <v>128</v>
      </c>
      <c r="S27" t="s">
        <v>66</v>
      </c>
      <c r="T27" t="s">
        <v>95</v>
      </c>
    </row>
    <row r="28" spans="1:20">
      <c r="A28" s="127" t="s">
        <v>139</v>
      </c>
      <c r="B28" s="138"/>
      <c r="C28" s="138"/>
      <c r="D28" s="138"/>
      <c r="E28" t="s">
        <v>128</v>
      </c>
      <c r="J28" s="127" t="s">
        <v>139</v>
      </c>
      <c r="K28" s="138"/>
      <c r="L28" s="138"/>
      <c r="M28" s="138"/>
      <c r="N28" t="s">
        <v>128</v>
      </c>
      <c r="S28" t="s">
        <v>67</v>
      </c>
      <c r="T28" t="s">
        <v>95</v>
      </c>
    </row>
    <row r="29" spans="1:20">
      <c r="A29" s="127" t="s">
        <v>252</v>
      </c>
      <c r="D29" s="130"/>
      <c r="E29" t="s">
        <v>121</v>
      </c>
      <c r="J29" s="127" t="s">
        <v>252</v>
      </c>
      <c r="M29" s="130"/>
      <c r="N29" t="s">
        <v>121</v>
      </c>
      <c r="S29" t="s">
        <v>67</v>
      </c>
      <c r="T29" t="s">
        <v>170</v>
      </c>
    </row>
    <row r="30" spans="1:20">
      <c r="A30" s="127" t="s">
        <v>237</v>
      </c>
      <c r="B30" s="129"/>
      <c r="C30" t="s">
        <v>121</v>
      </c>
      <c r="D30" s="64"/>
      <c r="J30" s="127" t="s">
        <v>237</v>
      </c>
      <c r="K30" s="129"/>
      <c r="L30" t="s">
        <v>121</v>
      </c>
      <c r="M30" s="64"/>
      <c r="S30" t="s">
        <v>68</v>
      </c>
      <c r="T30" t="s">
        <v>95</v>
      </c>
    </row>
    <row r="31" spans="1:20">
      <c r="A31" s="127" t="s">
        <v>241</v>
      </c>
      <c r="B31" s="129"/>
      <c r="C31" s="65" t="s">
        <v>149</v>
      </c>
      <c r="D31" s="64"/>
      <c r="J31" s="127" t="s">
        <v>241</v>
      </c>
      <c r="K31" s="129"/>
      <c r="L31" s="65" t="s">
        <v>149</v>
      </c>
      <c r="M31" s="64"/>
      <c r="S31" t="s">
        <v>69</v>
      </c>
      <c r="T31" t="s">
        <v>95</v>
      </c>
    </row>
    <row r="32" spans="1:20">
      <c r="A32" s="127" t="s">
        <v>251</v>
      </c>
      <c r="C32" s="138"/>
      <c r="D32" s="138"/>
      <c r="E32" s="138"/>
      <c r="F32" s="138"/>
      <c r="G32" s="138"/>
      <c r="H32" s="138"/>
      <c r="J32" s="127" t="s">
        <v>251</v>
      </c>
      <c r="L32" s="138"/>
      <c r="M32" s="138"/>
      <c r="N32" s="138"/>
      <c r="O32" s="138"/>
      <c r="P32" s="138"/>
      <c r="Q32" s="138"/>
      <c r="S32" t="s">
        <v>70</v>
      </c>
      <c r="T32" t="s">
        <v>95</v>
      </c>
    </row>
    <row r="33" spans="1:20">
      <c r="A33" t="s">
        <v>141</v>
      </c>
      <c r="J33" t="s">
        <v>141</v>
      </c>
      <c r="S33" t="s">
        <v>71</v>
      </c>
      <c r="T33" t="s">
        <v>95</v>
      </c>
    </row>
    <row r="34" spans="1:20">
      <c r="A34" t="s">
        <v>142</v>
      </c>
      <c r="J34" t="s">
        <v>177</v>
      </c>
      <c r="S34" t="s">
        <v>72</v>
      </c>
      <c r="T34" t="s">
        <v>96</v>
      </c>
    </row>
    <row r="35" spans="1:20">
      <c r="A35" t="s">
        <v>151</v>
      </c>
      <c r="B35" s="134"/>
      <c r="C35" s="134"/>
      <c r="D35" s="134"/>
      <c r="E35" t="s">
        <v>128</v>
      </c>
      <c r="J35" t="s">
        <v>178</v>
      </c>
      <c r="S35" t="s">
        <v>73</v>
      </c>
      <c r="T35" t="s">
        <v>96</v>
      </c>
    </row>
    <row r="36" spans="1:20">
      <c r="A36" t="s">
        <v>152</v>
      </c>
      <c r="B36" s="134"/>
      <c r="C36" s="134"/>
      <c r="D36" s="134"/>
      <c r="E36" t="s">
        <v>128</v>
      </c>
      <c r="J36" t="s">
        <v>151</v>
      </c>
      <c r="K36" s="134"/>
      <c r="L36" s="134"/>
      <c r="M36" s="134"/>
      <c r="N36" t="s">
        <v>128</v>
      </c>
      <c r="S36" t="s">
        <v>74</v>
      </c>
      <c r="T36" t="s">
        <v>96</v>
      </c>
    </row>
    <row r="37" spans="1:20">
      <c r="A37" t="s">
        <v>153</v>
      </c>
      <c r="B37" s="128"/>
      <c r="C37" s="65" t="s">
        <v>149</v>
      </c>
      <c r="D37" s="65"/>
      <c r="J37" t="s">
        <v>152</v>
      </c>
      <c r="K37" s="134"/>
      <c r="L37" s="134"/>
      <c r="M37" s="134"/>
      <c r="N37" t="s">
        <v>128</v>
      </c>
      <c r="S37" t="s">
        <v>75</v>
      </c>
      <c r="T37" t="s">
        <v>96</v>
      </c>
    </row>
    <row r="38" spans="1:20">
      <c r="A38" t="s">
        <v>143</v>
      </c>
      <c r="J38" t="s">
        <v>153</v>
      </c>
      <c r="K38" s="128"/>
      <c r="L38" s="65" t="s">
        <v>149</v>
      </c>
      <c r="M38" s="65"/>
      <c r="S38" t="s">
        <v>76</v>
      </c>
      <c r="T38" t="s">
        <v>97</v>
      </c>
    </row>
    <row r="39" spans="1:20">
      <c r="A39" t="s">
        <v>151</v>
      </c>
      <c r="B39" s="134"/>
      <c r="C39" s="134"/>
      <c r="D39" s="134"/>
      <c r="E39" t="s">
        <v>128</v>
      </c>
      <c r="J39" s="64" t="s">
        <v>179</v>
      </c>
      <c r="K39" s="128"/>
      <c r="L39" s="65" t="s">
        <v>149</v>
      </c>
      <c r="S39" t="s">
        <v>77</v>
      </c>
      <c r="T39" t="s">
        <v>97</v>
      </c>
    </row>
    <row r="40" spans="1:20">
      <c r="A40" t="s">
        <v>152</v>
      </c>
      <c r="B40" s="134"/>
      <c r="C40" s="134"/>
      <c r="D40" s="134"/>
      <c r="E40" t="s">
        <v>128</v>
      </c>
      <c r="J40" t="s">
        <v>180</v>
      </c>
      <c r="S40" t="s">
        <v>78</v>
      </c>
      <c r="T40" t="s">
        <v>97</v>
      </c>
    </row>
    <row r="41" spans="1:20">
      <c r="A41" t="s">
        <v>153</v>
      </c>
      <c r="B41" s="128"/>
      <c r="C41" s="65" t="s">
        <v>149</v>
      </c>
      <c r="D41" s="65"/>
      <c r="J41" t="s">
        <v>151</v>
      </c>
      <c r="K41" s="134"/>
      <c r="L41" s="134"/>
      <c r="M41" s="134"/>
      <c r="N41" t="s">
        <v>128</v>
      </c>
      <c r="S41" t="s">
        <v>79</v>
      </c>
      <c r="T41" t="s">
        <v>97</v>
      </c>
    </row>
    <row r="42" spans="1:20">
      <c r="A42" t="s">
        <v>144</v>
      </c>
      <c r="J42" t="s">
        <v>152</v>
      </c>
      <c r="K42" s="134"/>
      <c r="L42" s="134"/>
      <c r="M42" s="134"/>
      <c r="N42" t="s">
        <v>128</v>
      </c>
      <c r="S42" t="s">
        <v>80</v>
      </c>
      <c r="T42" t="s">
        <v>97</v>
      </c>
    </row>
    <row r="43" spans="1:20">
      <c r="A43" t="s">
        <v>151</v>
      </c>
      <c r="B43" s="134"/>
      <c r="C43" s="134"/>
      <c r="D43" s="134"/>
      <c r="E43" t="s">
        <v>128</v>
      </c>
      <c r="J43" t="s">
        <v>153</v>
      </c>
      <c r="K43" s="128"/>
      <c r="L43" s="65" t="s">
        <v>149</v>
      </c>
      <c r="M43" s="65"/>
      <c r="S43" t="s">
        <v>81</v>
      </c>
      <c r="T43" t="s">
        <v>98</v>
      </c>
    </row>
    <row r="44" spans="1:20">
      <c r="A44" t="s">
        <v>152</v>
      </c>
      <c r="B44" s="134"/>
      <c r="C44" s="134"/>
      <c r="D44" s="134"/>
      <c r="E44" t="s">
        <v>128</v>
      </c>
      <c r="J44" s="64" t="s">
        <v>179</v>
      </c>
      <c r="K44" s="128"/>
      <c r="L44" s="65" t="s">
        <v>149</v>
      </c>
      <c r="S44" t="s">
        <v>82</v>
      </c>
      <c r="T44" t="s">
        <v>98</v>
      </c>
    </row>
    <row r="45" spans="1:20">
      <c r="A45" t="s">
        <v>153</v>
      </c>
      <c r="B45" s="128"/>
      <c r="C45" s="65" t="s">
        <v>149</v>
      </c>
      <c r="D45" s="65"/>
      <c r="J45" t="s">
        <v>181</v>
      </c>
      <c r="S45" t="s">
        <v>83</v>
      </c>
      <c r="T45" t="s">
        <v>98</v>
      </c>
    </row>
    <row r="46" spans="1:20">
      <c r="A46" t="s">
        <v>145</v>
      </c>
      <c r="J46" t="s">
        <v>151</v>
      </c>
      <c r="K46" s="134"/>
      <c r="L46" s="134"/>
      <c r="M46" s="134"/>
      <c r="N46" t="s">
        <v>128</v>
      </c>
      <c r="S46" t="s">
        <v>84</v>
      </c>
      <c r="T46" t="s">
        <v>98</v>
      </c>
    </row>
    <row r="47" spans="1:20">
      <c r="A47" t="s">
        <v>151</v>
      </c>
      <c r="B47" s="134"/>
      <c r="C47" s="134"/>
      <c r="D47" s="134"/>
      <c r="E47" t="s">
        <v>128</v>
      </c>
      <c r="J47" t="s">
        <v>152</v>
      </c>
      <c r="K47" s="134"/>
      <c r="L47" s="134"/>
      <c r="M47" s="134"/>
      <c r="N47" t="s">
        <v>128</v>
      </c>
      <c r="S47" t="s">
        <v>85</v>
      </c>
      <c r="T47" t="s">
        <v>98</v>
      </c>
    </row>
    <row r="48" spans="1:20">
      <c r="A48" t="s">
        <v>152</v>
      </c>
      <c r="B48" s="134"/>
      <c r="C48" s="134"/>
      <c r="D48" s="134"/>
      <c r="E48" t="s">
        <v>128</v>
      </c>
      <c r="J48" t="s">
        <v>153</v>
      </c>
      <c r="K48" s="128"/>
      <c r="L48" s="65" t="s">
        <v>149</v>
      </c>
      <c r="M48" s="65"/>
      <c r="S48" t="s">
        <v>86</v>
      </c>
      <c r="T48" t="s">
        <v>98</v>
      </c>
    </row>
    <row r="49" spans="1:20">
      <c r="A49" t="s">
        <v>153</v>
      </c>
      <c r="B49" s="128"/>
      <c r="C49" s="65" t="s">
        <v>149</v>
      </c>
      <c r="D49" s="65"/>
      <c r="J49" s="64" t="s">
        <v>179</v>
      </c>
      <c r="K49" s="128"/>
      <c r="L49" s="65" t="s">
        <v>149</v>
      </c>
      <c r="S49" t="s">
        <v>87</v>
      </c>
      <c r="T49" t="s">
        <v>98</v>
      </c>
    </row>
    <row r="50" spans="1:20">
      <c r="A50" t="s">
        <v>146</v>
      </c>
      <c r="J50" t="s">
        <v>182</v>
      </c>
      <c r="S50" t="s">
        <v>88</v>
      </c>
      <c r="T50" t="s">
        <v>98</v>
      </c>
    </row>
    <row r="51" spans="1:20">
      <c r="A51" t="s">
        <v>151</v>
      </c>
      <c r="B51" s="134"/>
      <c r="C51" s="134"/>
      <c r="D51" s="134"/>
      <c r="E51" t="s">
        <v>128</v>
      </c>
      <c r="J51" t="s">
        <v>151</v>
      </c>
      <c r="K51" s="134"/>
      <c r="L51" s="134"/>
      <c r="M51" s="134"/>
      <c r="N51" t="s">
        <v>128</v>
      </c>
    </row>
    <row r="52" spans="1:20">
      <c r="A52" t="s">
        <v>152</v>
      </c>
      <c r="B52" s="134"/>
      <c r="C52" s="134"/>
      <c r="D52" s="134"/>
      <c r="E52" t="s">
        <v>128</v>
      </c>
      <c r="J52" t="s">
        <v>152</v>
      </c>
      <c r="K52" s="134"/>
      <c r="L52" s="134"/>
      <c r="M52" s="134"/>
      <c r="N52" t="s">
        <v>128</v>
      </c>
    </row>
    <row r="53" spans="1:20">
      <c r="A53" t="s">
        <v>153</v>
      </c>
      <c r="B53" s="128"/>
      <c r="C53" s="65" t="s">
        <v>149</v>
      </c>
      <c r="D53" s="65"/>
      <c r="J53" t="s">
        <v>153</v>
      </c>
      <c r="K53" s="128"/>
      <c r="L53" s="65" t="s">
        <v>149</v>
      </c>
      <c r="M53" s="65"/>
    </row>
    <row r="54" spans="1:20">
      <c r="A54" t="s">
        <v>147</v>
      </c>
      <c r="J54" s="64" t="s">
        <v>179</v>
      </c>
      <c r="K54" s="128"/>
      <c r="L54" s="65" t="s">
        <v>149</v>
      </c>
    </row>
    <row r="55" spans="1:20">
      <c r="A55" t="s">
        <v>151</v>
      </c>
      <c r="B55" s="134"/>
      <c r="C55" s="134"/>
      <c r="D55" s="134"/>
      <c r="E55" t="s">
        <v>128</v>
      </c>
      <c r="J55" t="s">
        <v>183</v>
      </c>
    </row>
    <row r="56" spans="1:20">
      <c r="A56" t="s">
        <v>152</v>
      </c>
      <c r="B56" s="134"/>
      <c r="C56" s="134"/>
      <c r="D56" s="134"/>
      <c r="E56" t="s">
        <v>128</v>
      </c>
      <c r="J56" t="s">
        <v>184</v>
      </c>
    </row>
    <row r="57" spans="1:20">
      <c r="A57" t="s">
        <v>153</v>
      </c>
      <c r="B57" s="128"/>
      <c r="C57" s="65" t="s">
        <v>149</v>
      </c>
      <c r="D57" s="65"/>
      <c r="J57" t="s">
        <v>151</v>
      </c>
      <c r="K57" s="134"/>
      <c r="L57" s="134"/>
      <c r="M57" s="134"/>
      <c r="N57" t="s">
        <v>128</v>
      </c>
    </row>
    <row r="58" spans="1:20">
      <c r="A58" t="s">
        <v>148</v>
      </c>
      <c r="J58" t="s">
        <v>152</v>
      </c>
      <c r="K58" s="134"/>
      <c r="L58" s="134"/>
      <c r="M58" s="134"/>
      <c r="N58" t="s">
        <v>128</v>
      </c>
    </row>
    <row r="59" spans="1:20">
      <c r="A59" t="s">
        <v>151</v>
      </c>
      <c r="B59" s="134"/>
      <c r="C59" s="134"/>
      <c r="D59" s="134"/>
      <c r="E59" t="s">
        <v>128</v>
      </c>
      <c r="J59" t="s">
        <v>153</v>
      </c>
      <c r="K59" s="128"/>
      <c r="L59" s="65" t="s">
        <v>149</v>
      </c>
    </row>
    <row r="60" spans="1:20">
      <c r="A60" t="s">
        <v>152</v>
      </c>
      <c r="B60" s="134"/>
      <c r="C60" s="134"/>
      <c r="D60" s="134"/>
      <c r="E60" t="s">
        <v>128</v>
      </c>
      <c r="J60" t="s">
        <v>151</v>
      </c>
      <c r="K60" s="134"/>
      <c r="L60" s="134"/>
      <c r="M60" s="134"/>
      <c r="N60" t="s">
        <v>128</v>
      </c>
    </row>
    <row r="61" spans="1:20">
      <c r="A61" t="s">
        <v>153</v>
      </c>
      <c r="B61" s="128"/>
      <c r="C61" s="65" t="s">
        <v>149</v>
      </c>
      <c r="D61" s="65"/>
      <c r="J61" t="s">
        <v>152</v>
      </c>
      <c r="K61" s="134"/>
      <c r="L61" s="134"/>
      <c r="M61" s="134"/>
      <c r="N61" t="s">
        <v>128</v>
      </c>
    </row>
    <row r="62" spans="1:20">
      <c r="J62" t="s">
        <v>153</v>
      </c>
      <c r="K62" s="128"/>
      <c r="L62" s="65" t="s">
        <v>149</v>
      </c>
    </row>
    <row r="63" spans="1:20">
      <c r="J63" s="64" t="s">
        <v>179</v>
      </c>
      <c r="K63" s="128"/>
      <c r="L63" s="65" t="s">
        <v>149</v>
      </c>
    </row>
    <row r="64" spans="1:20">
      <c r="J64" t="s">
        <v>185</v>
      </c>
    </row>
    <row r="65" spans="10:14">
      <c r="J65" t="s">
        <v>151</v>
      </c>
      <c r="K65" s="134"/>
      <c r="L65" s="134"/>
      <c r="M65" s="134"/>
      <c r="N65" t="s">
        <v>128</v>
      </c>
    </row>
    <row r="66" spans="10:14">
      <c r="J66" t="s">
        <v>152</v>
      </c>
      <c r="K66" s="134"/>
      <c r="L66" s="134"/>
      <c r="M66" s="134"/>
      <c r="N66" t="s">
        <v>128</v>
      </c>
    </row>
    <row r="67" spans="10:14">
      <c r="J67" t="s">
        <v>153</v>
      </c>
      <c r="K67" s="128"/>
      <c r="L67" s="65" t="s">
        <v>149</v>
      </c>
    </row>
    <row r="68" spans="10:14">
      <c r="J68" t="s">
        <v>151</v>
      </c>
      <c r="K68" s="134"/>
      <c r="L68" s="134"/>
      <c r="M68" s="134"/>
      <c r="N68" t="s">
        <v>128</v>
      </c>
    </row>
    <row r="69" spans="10:14">
      <c r="J69" t="s">
        <v>152</v>
      </c>
      <c r="K69" s="134"/>
      <c r="L69" s="134"/>
      <c r="M69" s="134"/>
      <c r="N69" t="s">
        <v>128</v>
      </c>
    </row>
    <row r="70" spans="10:14">
      <c r="J70" t="s">
        <v>153</v>
      </c>
      <c r="K70" s="128"/>
      <c r="L70" s="65" t="s">
        <v>149</v>
      </c>
    </row>
    <row r="71" spans="10:14">
      <c r="J71" s="64" t="s">
        <v>179</v>
      </c>
      <c r="K71" s="128"/>
      <c r="L71" s="65" t="s">
        <v>149</v>
      </c>
    </row>
    <row r="72" spans="10:14">
      <c r="J72" t="s">
        <v>186</v>
      </c>
    </row>
    <row r="73" spans="10:14">
      <c r="J73" t="s">
        <v>151</v>
      </c>
      <c r="K73" s="134"/>
      <c r="L73" s="134"/>
      <c r="M73" s="134"/>
      <c r="N73" t="s">
        <v>128</v>
      </c>
    </row>
    <row r="74" spans="10:14">
      <c r="J74" t="s">
        <v>152</v>
      </c>
      <c r="K74" s="134"/>
      <c r="L74" s="134"/>
      <c r="M74" s="134"/>
      <c r="N74" t="s">
        <v>128</v>
      </c>
    </row>
    <row r="75" spans="10:14">
      <c r="J75" t="s">
        <v>153</v>
      </c>
      <c r="K75" s="128"/>
      <c r="L75" s="65" t="s">
        <v>149</v>
      </c>
    </row>
    <row r="76" spans="10:14">
      <c r="J76" t="s">
        <v>151</v>
      </c>
      <c r="K76" s="134"/>
      <c r="L76" s="134"/>
      <c r="M76" s="134"/>
      <c r="N76" t="s">
        <v>128</v>
      </c>
    </row>
    <row r="77" spans="10:14">
      <c r="J77" t="s">
        <v>152</v>
      </c>
      <c r="K77" s="134"/>
      <c r="L77" s="134"/>
      <c r="M77" s="134"/>
      <c r="N77" t="s">
        <v>128</v>
      </c>
    </row>
    <row r="78" spans="10:14">
      <c r="J78" t="s">
        <v>153</v>
      </c>
      <c r="K78" s="128"/>
      <c r="L78" s="65" t="s">
        <v>149</v>
      </c>
    </row>
    <row r="79" spans="10:14">
      <c r="J79" s="64" t="s">
        <v>179</v>
      </c>
      <c r="K79" s="128"/>
      <c r="L79" s="65" t="s">
        <v>149</v>
      </c>
    </row>
    <row r="80" spans="10:14">
      <c r="J80" t="s">
        <v>187</v>
      </c>
    </row>
    <row r="81" spans="10:14">
      <c r="J81" t="s">
        <v>151</v>
      </c>
      <c r="K81" s="134"/>
      <c r="L81" s="134"/>
      <c r="M81" s="134"/>
      <c r="N81" t="s">
        <v>128</v>
      </c>
    </row>
    <row r="82" spans="10:14">
      <c r="J82" t="s">
        <v>152</v>
      </c>
      <c r="K82" s="134"/>
      <c r="L82" s="134"/>
      <c r="M82" s="134"/>
      <c r="N82" t="s">
        <v>128</v>
      </c>
    </row>
    <row r="83" spans="10:14">
      <c r="J83" t="s">
        <v>153</v>
      </c>
      <c r="K83" s="128"/>
      <c r="L83" s="65" t="s">
        <v>149</v>
      </c>
    </row>
    <row r="84" spans="10:14">
      <c r="J84" t="s">
        <v>151</v>
      </c>
      <c r="K84" s="134"/>
      <c r="L84" s="134"/>
      <c r="M84" s="134"/>
      <c r="N84" t="s">
        <v>128</v>
      </c>
    </row>
    <row r="85" spans="10:14">
      <c r="J85" t="s">
        <v>152</v>
      </c>
      <c r="K85" s="134"/>
      <c r="L85" s="134"/>
      <c r="M85" s="134"/>
      <c r="N85" t="s">
        <v>128</v>
      </c>
    </row>
    <row r="86" spans="10:14">
      <c r="J86" t="s">
        <v>153</v>
      </c>
      <c r="K86" s="128"/>
      <c r="L86" s="65" t="s">
        <v>149</v>
      </c>
    </row>
    <row r="87" spans="10:14">
      <c r="J87" s="64" t="s">
        <v>179</v>
      </c>
      <c r="K87" s="128"/>
      <c r="L87" s="65" t="s">
        <v>149</v>
      </c>
    </row>
  </sheetData>
  <sheetProtection algorithmName="SHA-512" hashValue="lL5jk+wZrVmCni90fWYi77lSERAw43zMUE+UM+boob05ESsPQ5xnYRytMmUrYgckVAskhyoWHNbs+/Vpt93MoQ==" saltValue="BxPYlLuBvAuZ2z5MeRi1pQ==" spinCount="100000" sheet="1" objects="1" scenarios="1"/>
  <mergeCells count="62">
    <mergeCell ref="K77:M77"/>
    <mergeCell ref="K81:M81"/>
    <mergeCell ref="K82:M82"/>
    <mergeCell ref="K84:M84"/>
    <mergeCell ref="K85:M85"/>
    <mergeCell ref="K76:M76"/>
    <mergeCell ref="K57:M57"/>
    <mergeCell ref="K58:M58"/>
    <mergeCell ref="K60:M60"/>
    <mergeCell ref="K61:M61"/>
    <mergeCell ref="K65:M65"/>
    <mergeCell ref="K66:M66"/>
    <mergeCell ref="K68:M68"/>
    <mergeCell ref="K69:M69"/>
    <mergeCell ref="K73:M73"/>
    <mergeCell ref="K74:M74"/>
    <mergeCell ref="K52:M52"/>
    <mergeCell ref="K25:L25"/>
    <mergeCell ref="K27:M27"/>
    <mergeCell ref="K28:M28"/>
    <mergeCell ref="L32:Q32"/>
    <mergeCell ref="K36:M36"/>
    <mergeCell ref="K37:M37"/>
    <mergeCell ref="K41:M41"/>
    <mergeCell ref="K42:M42"/>
    <mergeCell ref="K46:M46"/>
    <mergeCell ref="K47:M47"/>
    <mergeCell ref="K51:M51"/>
    <mergeCell ref="B55:D55"/>
    <mergeCell ref="B56:D56"/>
    <mergeCell ref="B59:D59"/>
    <mergeCell ref="B60:D60"/>
    <mergeCell ref="K19:M19"/>
    <mergeCell ref="K20:M20"/>
    <mergeCell ref="K21:L21"/>
    <mergeCell ref="K22:M22"/>
    <mergeCell ref="K23:M23"/>
    <mergeCell ref="K24:M24"/>
    <mergeCell ref="B43:D43"/>
    <mergeCell ref="B44:D44"/>
    <mergeCell ref="B47:D47"/>
    <mergeCell ref="B48:D48"/>
    <mergeCell ref="B51:D51"/>
    <mergeCell ref="B52:D52"/>
    <mergeCell ref="B40:D40"/>
    <mergeCell ref="B20:D20"/>
    <mergeCell ref="B21:D21"/>
    <mergeCell ref="C23:F23"/>
    <mergeCell ref="B24:C24"/>
    <mergeCell ref="B25:D25"/>
    <mergeCell ref="B27:D27"/>
    <mergeCell ref="B28:D28"/>
    <mergeCell ref="C32:H32"/>
    <mergeCell ref="B35:D35"/>
    <mergeCell ref="B36:D36"/>
    <mergeCell ref="B39:D39"/>
    <mergeCell ref="B13:C13"/>
    <mergeCell ref="B6:E6"/>
    <mergeCell ref="B7:G7"/>
    <mergeCell ref="C10:G10"/>
    <mergeCell ref="B11:C11"/>
    <mergeCell ref="B12:C12"/>
  </mergeCells>
  <phoneticPr fontId="5"/>
  <dataValidations count="7">
    <dataValidation type="list" allowBlank="1" showInputMessage="1" showErrorMessage="1" sqref="E22 E15" xr:uid="{4D382E83-96D0-41B0-846E-9208E3408267}">
      <formula1>$R$3</formula1>
    </dataValidation>
    <dataValidation type="list" allowBlank="1" showInputMessage="1" showErrorMessage="1" sqref="M29" xr:uid="{E75BB534-7B98-49F2-A7AF-A6F2F2C6A385}">
      <formula1>$Q$3:$Q$4</formula1>
    </dataValidation>
    <dataValidation type="list" allowBlank="1" showInputMessage="1" showErrorMessage="1" sqref="B5" xr:uid="{0F98EDC0-4541-4044-A0A5-CB1130B39C6D}">
      <formula1>$S$3:$S$56</formula1>
    </dataValidation>
    <dataValidation type="list" allowBlank="1" showInputMessage="1" showErrorMessage="1" sqref="B4" xr:uid="{BDC5BE79-4316-409C-96FB-97670A4C6FFF}">
      <formula1>$Q$6:$Q$7</formula1>
    </dataValidation>
    <dataValidation type="list" allowBlank="1" showInputMessage="1" showErrorMessage="1" sqref="D29:D31 M30:M31" xr:uid="{053D6E5B-A910-4508-B802-342AA9F5BCF7}">
      <formula1>$Q$3:$Q$5</formula1>
    </dataValidation>
    <dataValidation type="list" allowBlank="1" showInputMessage="1" showErrorMessage="1" sqref="B30 K30" xr:uid="{9518B792-DDA7-4FC8-87F3-6C5A20497818}">
      <formula1>$Q$14:$Q$15</formula1>
    </dataValidation>
    <dataValidation type="list" allowBlank="1" showInputMessage="1" showErrorMessage="1" sqref="K25:L25" xr:uid="{029983CC-3899-4E9A-808E-707844706544}">
      <formula1>$Q$9:$Q$13</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9590-EB6F-4D19-8FDA-33A23BF28245}">
  <dimension ref="A1:O23"/>
  <sheetViews>
    <sheetView workbookViewId="0">
      <selection activeCell="F1" sqref="F1"/>
    </sheetView>
  </sheetViews>
  <sheetFormatPr defaultRowHeight="13"/>
  <sheetData>
    <row r="1" spans="1:15" ht="14">
      <c r="A1" s="76" t="e">
        <f>+F1&amp;"["&amp;B1&amp;"]"</f>
        <v>#VALUE!</v>
      </c>
      <c r="B1" s="77">
        <f>+登録フォーム!B5</f>
        <v>0</v>
      </c>
      <c r="C1">
        <f>+登録フォーム!B6</f>
        <v>0</v>
      </c>
      <c r="F1" t="e">
        <f>LEFT(C1,LEN(C1)-2)</f>
        <v>#VALUE!</v>
      </c>
    </row>
    <row r="3" spans="1:15" ht="14">
      <c r="A3" s="85" t="s">
        <v>203</v>
      </c>
      <c r="B3" s="77" t="s">
        <v>204</v>
      </c>
      <c r="C3" s="77" t="s">
        <v>205</v>
      </c>
      <c r="D3" s="77" t="s">
        <v>206</v>
      </c>
      <c r="E3" s="77" t="s">
        <v>206</v>
      </c>
      <c r="F3" s="77"/>
      <c r="G3" s="77" t="s">
        <v>207</v>
      </c>
      <c r="H3" s="77" t="s">
        <v>208</v>
      </c>
      <c r="I3" s="77"/>
    </row>
    <row r="4" spans="1:15" ht="14">
      <c r="A4" s="79" t="str">
        <f>IF(登録フォーム!$B$4="男子","BD",IF(登録フォーム!$B$4="女子","GD",""))</f>
        <v/>
      </c>
      <c r="B4" s="80">
        <f>+登録フォーム!K57</f>
        <v>0</v>
      </c>
      <c r="C4" s="80">
        <f>+登録フォーム!K60</f>
        <v>0</v>
      </c>
      <c r="D4" s="80" t="e">
        <f t="shared" ref="D4:E7" si="0">+$A$1</f>
        <v>#VALUE!</v>
      </c>
      <c r="E4" s="80" t="e">
        <f t="shared" si="0"/>
        <v>#VALUE!</v>
      </c>
      <c r="F4" s="80">
        <v>-1</v>
      </c>
      <c r="G4" s="80">
        <f>+登録フォーム!K58</f>
        <v>0</v>
      </c>
      <c r="H4" s="80">
        <f>+登録フォーム!K61</f>
        <v>0</v>
      </c>
      <c r="I4" s="80"/>
    </row>
    <row r="5" spans="1:15" ht="14">
      <c r="A5" s="79" t="str">
        <f>IF(登録フォーム!$B$4="男子","BD",IF(登録フォーム!$B$4="女子","GD",""))</f>
        <v/>
      </c>
      <c r="B5" s="80">
        <f>+登録フォーム!K65</f>
        <v>0</v>
      </c>
      <c r="C5" s="80">
        <f>+登録フォーム!K68</f>
        <v>0</v>
      </c>
      <c r="D5" s="80" t="e">
        <f t="shared" si="0"/>
        <v>#VALUE!</v>
      </c>
      <c r="E5" s="80" t="e">
        <f t="shared" si="0"/>
        <v>#VALUE!</v>
      </c>
      <c r="F5" s="80">
        <v>-1</v>
      </c>
      <c r="G5" s="80">
        <f>+登録フォーム!K66</f>
        <v>0</v>
      </c>
      <c r="H5" s="80">
        <f>+登録フォーム!K69</f>
        <v>0</v>
      </c>
      <c r="I5" s="80"/>
    </row>
    <row r="6" spans="1:15" ht="14">
      <c r="A6" s="79" t="str">
        <f>IF(登録フォーム!$B$4="男子","BD",IF(登録フォーム!$B$4="女子","GD",""))</f>
        <v/>
      </c>
      <c r="B6" s="80">
        <f>+登録フォーム!K73</f>
        <v>0</v>
      </c>
      <c r="C6" s="80">
        <f>+登録フォーム!K76</f>
        <v>0</v>
      </c>
      <c r="D6" s="80" t="e">
        <f t="shared" si="0"/>
        <v>#VALUE!</v>
      </c>
      <c r="E6" s="80" t="e">
        <f t="shared" si="0"/>
        <v>#VALUE!</v>
      </c>
      <c r="F6" s="80">
        <v>-1</v>
      </c>
      <c r="G6" s="80">
        <f>+登録フォーム!K74</f>
        <v>0</v>
      </c>
      <c r="H6" s="80">
        <f>+登録フォーム!K77</f>
        <v>0</v>
      </c>
      <c r="I6" s="80"/>
    </row>
    <row r="7" spans="1:15" ht="14">
      <c r="A7" s="79" t="str">
        <f>IF(登録フォーム!$B$4="男子","BD",IF(登録フォーム!$B$4="女子","GD",""))</f>
        <v/>
      </c>
      <c r="B7" s="80">
        <f>+登録フォーム!K81</f>
        <v>0</v>
      </c>
      <c r="C7" s="80">
        <f>+登録フォーム!K84</f>
        <v>0</v>
      </c>
      <c r="D7" s="80" t="e">
        <f t="shared" si="0"/>
        <v>#VALUE!</v>
      </c>
      <c r="E7" s="80" t="e">
        <f t="shared" si="0"/>
        <v>#VALUE!</v>
      </c>
      <c r="F7" s="80">
        <v>-1</v>
      </c>
      <c r="G7" s="80">
        <f>+登録フォーム!K82</f>
        <v>0</v>
      </c>
      <c r="H7" s="80">
        <f>+登録フォーム!K85</f>
        <v>0</v>
      </c>
      <c r="I7" s="80"/>
    </row>
    <row r="8" spans="1:15" ht="14">
      <c r="A8" s="79"/>
      <c r="B8" s="80"/>
      <c r="C8" s="80"/>
      <c r="D8" s="80"/>
      <c r="E8" s="80"/>
      <c r="F8" s="80"/>
      <c r="G8" s="80"/>
      <c r="H8" s="80"/>
      <c r="I8" s="80"/>
    </row>
    <row r="9" spans="1:15" ht="14">
      <c r="A9" s="82" t="e">
        <f>+A4&amp;","&amp;B4&amp;","&amp;C4&amp;","&amp;D4&amp;","&amp;E4&amp;","&amp;F4&amp;","&amp;G4&amp;","&amp;H4</f>
        <v>#VALUE!</v>
      </c>
      <c r="B9" s="83"/>
      <c r="C9" s="83"/>
      <c r="D9" s="83"/>
      <c r="E9" s="83"/>
      <c r="F9" s="83"/>
      <c r="G9" s="83"/>
      <c r="H9" s="83"/>
      <c r="I9" s="83"/>
      <c r="J9" s="121"/>
      <c r="K9" s="121"/>
      <c r="L9" s="121"/>
      <c r="M9" s="121"/>
      <c r="N9" s="121"/>
      <c r="O9" s="121"/>
    </row>
    <row r="10" spans="1:15" ht="14">
      <c r="A10" s="82" t="e">
        <f>+A5&amp;","&amp;B5&amp;","&amp;C5&amp;","&amp;D5&amp;","&amp;E5&amp;","&amp;F5&amp;","&amp;G5&amp;","&amp;H5</f>
        <v>#VALUE!</v>
      </c>
      <c r="B10" s="83"/>
      <c r="C10" s="83"/>
      <c r="D10" s="83"/>
      <c r="E10" s="83"/>
      <c r="F10" s="83"/>
      <c r="G10" s="83"/>
      <c r="H10" s="83"/>
      <c r="I10" s="83"/>
      <c r="J10" s="121"/>
      <c r="K10" s="121"/>
      <c r="L10" s="121"/>
      <c r="M10" s="121"/>
      <c r="N10" s="121"/>
      <c r="O10" s="121"/>
    </row>
    <row r="11" spans="1:15" ht="14">
      <c r="A11" s="82" t="e">
        <f>+A6&amp;","&amp;B6&amp;","&amp;C6&amp;","&amp;D6&amp;","&amp;E6&amp;","&amp;F6&amp;","&amp;G6&amp;","&amp;H6</f>
        <v>#VALUE!</v>
      </c>
      <c r="B11" s="83"/>
      <c r="C11" s="83"/>
      <c r="D11" s="83"/>
      <c r="E11" s="83"/>
      <c r="F11" s="83"/>
      <c r="G11" s="83"/>
      <c r="H11" s="83"/>
      <c r="I11" s="83"/>
      <c r="J11" s="121"/>
      <c r="K11" s="121"/>
      <c r="L11" s="121"/>
      <c r="M11" s="121"/>
      <c r="N11" s="121"/>
      <c r="O11" s="121"/>
    </row>
    <row r="12" spans="1:15" ht="14">
      <c r="A12" s="82" t="e">
        <f>+A7&amp;","&amp;B7&amp;","&amp;C7&amp;","&amp;D7&amp;","&amp;E7&amp;","&amp;F7&amp;","&amp;G7&amp;","&amp;H7</f>
        <v>#VALUE!</v>
      </c>
      <c r="B12" s="83"/>
      <c r="C12" s="83"/>
      <c r="D12" s="83"/>
      <c r="E12" s="83"/>
      <c r="F12" s="83"/>
      <c r="G12" s="83"/>
      <c r="H12" s="83"/>
      <c r="I12" s="83"/>
      <c r="J12" s="121"/>
      <c r="K12" s="121"/>
      <c r="L12" s="121"/>
      <c r="M12" s="121"/>
      <c r="N12" s="121"/>
      <c r="O12" s="121"/>
    </row>
    <row r="13" spans="1:15" ht="14">
      <c r="A13" s="79"/>
      <c r="B13" s="80"/>
      <c r="C13" s="80"/>
      <c r="D13" s="80"/>
      <c r="E13" s="80"/>
      <c r="F13" s="80"/>
      <c r="G13" s="80"/>
      <c r="H13" s="80"/>
      <c r="I13" s="80"/>
    </row>
    <row r="14" spans="1:15" ht="14">
      <c r="A14" s="86" t="s">
        <v>210</v>
      </c>
      <c r="B14" s="77" t="s">
        <v>211</v>
      </c>
      <c r="C14" s="77" t="s">
        <v>206</v>
      </c>
      <c r="D14" s="77"/>
      <c r="E14" s="77" t="s">
        <v>202</v>
      </c>
      <c r="F14" s="80"/>
      <c r="G14" s="79"/>
      <c r="H14" s="79"/>
      <c r="I14" s="79"/>
    </row>
    <row r="15" spans="1:15" ht="14">
      <c r="A15" s="79" t="str">
        <f>IF(登録フォーム!$B$4="男子","BS",IF(登録フォーム!$B$4="女子","GS",""))</f>
        <v/>
      </c>
      <c r="B15" s="80">
        <f>+登録フォーム!K36</f>
        <v>0</v>
      </c>
      <c r="C15" s="80" t="e">
        <f t="shared" ref="C15:C18" si="1">+$A$1</f>
        <v>#VALUE!</v>
      </c>
      <c r="D15" s="80">
        <v>-1</v>
      </c>
      <c r="E15" s="80">
        <f>+登録フォーム!K37</f>
        <v>0</v>
      </c>
      <c r="F15" s="80"/>
      <c r="G15" s="79"/>
      <c r="H15" s="80"/>
      <c r="I15" s="80"/>
      <c r="L15" t="str">
        <f>+B4&amp;"・"&amp;C4</f>
        <v>0・0</v>
      </c>
      <c r="M15" t="s">
        <v>257</v>
      </c>
      <c r="N15">
        <f>+登録フォーム!K63</f>
        <v>0</v>
      </c>
    </row>
    <row r="16" spans="1:15" ht="14">
      <c r="A16" s="79" t="str">
        <f>IF(登録フォーム!$B$4="男子","BS",IF(登録フォーム!$B$4="女子","GS",""))</f>
        <v/>
      </c>
      <c r="B16" s="80">
        <f>+登録フォーム!K41</f>
        <v>0</v>
      </c>
      <c r="C16" s="80" t="e">
        <f t="shared" si="1"/>
        <v>#VALUE!</v>
      </c>
      <c r="D16" s="80">
        <v>-1</v>
      </c>
      <c r="E16" s="80">
        <f>+登録フォーム!K42</f>
        <v>0</v>
      </c>
      <c r="F16" s="80"/>
      <c r="G16" s="79"/>
      <c r="H16" s="80"/>
      <c r="I16" s="80"/>
      <c r="L16" t="str">
        <f t="shared" ref="L16:L18" si="2">+B5&amp;"・"&amp;C5</f>
        <v>0・0</v>
      </c>
      <c r="M16" t="s">
        <v>257</v>
      </c>
      <c r="N16">
        <f>+登録フォーム!K71</f>
        <v>0</v>
      </c>
    </row>
    <row r="17" spans="1:14" ht="14">
      <c r="A17" s="79" t="str">
        <f>IF(登録フォーム!$B$4="男子","BS",IF(登録フォーム!$B$4="女子","GS",""))</f>
        <v/>
      </c>
      <c r="B17" s="80">
        <f>+登録フォーム!K46</f>
        <v>0</v>
      </c>
      <c r="C17" s="80" t="e">
        <f t="shared" si="1"/>
        <v>#VALUE!</v>
      </c>
      <c r="D17" s="80">
        <v>-1</v>
      </c>
      <c r="E17" s="80">
        <f>+登録フォーム!K47</f>
        <v>0</v>
      </c>
      <c r="F17" s="80"/>
      <c r="G17" s="79"/>
      <c r="H17" s="80"/>
      <c r="I17" s="80"/>
      <c r="L17" t="str">
        <f t="shared" si="2"/>
        <v>0・0</v>
      </c>
      <c r="M17" t="s">
        <v>257</v>
      </c>
      <c r="N17">
        <f>+登録フォーム!K79</f>
        <v>0</v>
      </c>
    </row>
    <row r="18" spans="1:14" ht="14">
      <c r="A18" s="79" t="str">
        <f>IF(登録フォーム!$B$4="男子","BS",IF(登録フォーム!$B$4="女子","GS",""))</f>
        <v/>
      </c>
      <c r="B18" s="80">
        <f>+登録フォーム!K51</f>
        <v>0</v>
      </c>
      <c r="C18" s="80" t="e">
        <f t="shared" si="1"/>
        <v>#VALUE!</v>
      </c>
      <c r="D18" s="80">
        <v>-1</v>
      </c>
      <c r="E18" s="80">
        <f>+登録フォーム!K52</f>
        <v>0</v>
      </c>
      <c r="F18" s="80"/>
      <c r="G18" s="79"/>
      <c r="H18" s="80"/>
      <c r="I18" s="80"/>
      <c r="L18" t="str">
        <f t="shared" si="2"/>
        <v>0・0</v>
      </c>
      <c r="M18" t="s">
        <v>257</v>
      </c>
      <c r="N18">
        <f>+登録フォーム!K87</f>
        <v>0</v>
      </c>
    </row>
    <row r="19" spans="1:14" ht="14">
      <c r="A19" s="79"/>
      <c r="B19" s="80"/>
      <c r="C19" s="80"/>
      <c r="D19" s="80"/>
      <c r="E19" s="80"/>
      <c r="F19" s="80"/>
      <c r="G19" s="87"/>
      <c r="H19" s="80"/>
      <c r="I19" s="80"/>
      <c r="L19">
        <f>+B15</f>
        <v>0</v>
      </c>
      <c r="M19" t="s">
        <v>258</v>
      </c>
      <c r="N19">
        <f>+登録フォーム!K39</f>
        <v>0</v>
      </c>
    </row>
    <row r="20" spans="1:14" ht="14">
      <c r="A20" s="82" t="e">
        <f>+A15&amp;","&amp;B15&amp;","&amp;C15&amp;","&amp;D15&amp;","&amp;E15&amp;""</f>
        <v>#VALUE!</v>
      </c>
      <c r="B20" s="88"/>
      <c r="C20" s="88"/>
      <c r="D20" s="88"/>
      <c r="E20" s="88"/>
      <c r="F20" s="83"/>
      <c r="G20" s="84"/>
      <c r="H20" s="84"/>
      <c r="I20" s="84"/>
      <c r="L20">
        <f t="shared" ref="L20:L22" si="3">+B16</f>
        <v>0</v>
      </c>
      <c r="M20" t="s">
        <v>258</v>
      </c>
      <c r="N20">
        <f>+登録フォーム!K44</f>
        <v>0</v>
      </c>
    </row>
    <row r="21" spans="1:14" ht="14">
      <c r="A21" s="82" t="e">
        <f>+A16&amp;","&amp;B16&amp;","&amp;C16&amp;","&amp;D16&amp;","&amp;E16&amp;""</f>
        <v>#VALUE!</v>
      </c>
      <c r="B21" s="83"/>
      <c r="C21" s="83"/>
      <c r="D21" s="83"/>
      <c r="E21" s="83"/>
      <c r="F21" s="83"/>
      <c r="G21" s="84"/>
      <c r="H21" s="83"/>
      <c r="I21" s="83"/>
      <c r="L21">
        <f t="shared" si="3"/>
        <v>0</v>
      </c>
      <c r="M21" t="s">
        <v>258</v>
      </c>
      <c r="N21">
        <f>+登録フォーム!K49</f>
        <v>0</v>
      </c>
    </row>
    <row r="22" spans="1:14" ht="14">
      <c r="A22" s="82" t="e">
        <f>+A17&amp;","&amp;B17&amp;","&amp;C17&amp;","&amp;D17&amp;","&amp;E17&amp;""</f>
        <v>#VALUE!</v>
      </c>
      <c r="B22" s="83"/>
      <c r="C22" s="83"/>
      <c r="D22" s="83"/>
      <c r="E22" s="83"/>
      <c r="F22" s="83"/>
      <c r="G22" s="84"/>
      <c r="H22" s="83"/>
      <c r="I22" s="83"/>
      <c r="L22">
        <f t="shared" si="3"/>
        <v>0</v>
      </c>
      <c r="M22" t="s">
        <v>258</v>
      </c>
      <c r="N22">
        <f>+登録フォーム!K54</f>
        <v>0</v>
      </c>
    </row>
    <row r="23" spans="1:14" ht="14">
      <c r="A23" s="82" t="e">
        <f>+A18&amp;","&amp;B18&amp;","&amp;C18&amp;","&amp;D18&amp;","&amp;E18&amp;""</f>
        <v>#VALUE!</v>
      </c>
      <c r="B23" s="83"/>
      <c r="C23" s="83"/>
      <c r="D23" s="83"/>
      <c r="E23" s="83"/>
      <c r="F23" s="83"/>
      <c r="G23" s="84"/>
      <c r="H23" s="83"/>
      <c r="I23" s="83"/>
    </row>
  </sheetData>
  <phoneticPr fontId="5"/>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C5988-FB47-492F-B84B-6D571B8A0147}">
  <dimension ref="A1:C22"/>
  <sheetViews>
    <sheetView workbookViewId="0">
      <selection activeCell="H2" sqref="H2:I3"/>
    </sheetView>
  </sheetViews>
  <sheetFormatPr defaultRowHeight="13"/>
  <cols>
    <col min="1" max="1" width="14.453125" customWidth="1"/>
    <col min="2" max="2" width="26.90625" bestFit="1" customWidth="1"/>
    <col min="3" max="3" width="2.90625" bestFit="1" customWidth="1"/>
  </cols>
  <sheetData>
    <row r="1" spans="1:3" ht="13.5">
      <c r="A1" s="402" t="str">
        <f>IF(団体申込書!D3="","","第"&amp;団体申込書!D3&amp;"位")</f>
        <v>第0位</v>
      </c>
      <c r="B1" s="402"/>
      <c r="C1" s="402"/>
    </row>
    <row r="2" spans="1:3" ht="13.5">
      <c r="A2" s="402">
        <f>IF(団体申込書!H3="","",団体申込書!H3)</f>
        <v>0</v>
      </c>
      <c r="B2" s="402"/>
      <c r="C2" s="402"/>
    </row>
    <row r="3" spans="1:3">
      <c r="A3" s="403">
        <f>IF(団体申込書!C4="","",団体申込書!C4)</f>
        <v>0</v>
      </c>
      <c r="B3" s="403"/>
      <c r="C3" s="403"/>
    </row>
    <row r="4" spans="1:3" ht="13.5">
      <c r="A4" s="402">
        <f>IF(団体申込書!C5="","",団体申込書!C5)</f>
        <v>0</v>
      </c>
      <c r="B4" s="402"/>
      <c r="C4" s="402"/>
    </row>
    <row r="5" spans="1:3" ht="10.25" customHeight="1">
      <c r="A5" s="395" t="s">
        <v>103</v>
      </c>
      <c r="B5" s="391">
        <f>IF(団体申込書!C10="","",団体申込書!C10)</f>
        <v>0</v>
      </c>
      <c r="C5" s="392"/>
    </row>
    <row r="6" spans="1:3" ht="13.5">
      <c r="A6" s="396"/>
      <c r="B6" s="393">
        <f>IF(団体申込書!C11="","",団体申込書!C11)</f>
        <v>0</v>
      </c>
      <c r="C6" s="394"/>
    </row>
    <row r="7" spans="1:3" ht="10.25" customHeight="1">
      <c r="A7" s="397" t="str">
        <f>IF(団体申込書!A16="","",団体申込書!A16)</f>
        <v/>
      </c>
      <c r="B7" s="391">
        <f>IF(団体申込書!E16="","",団体申込書!E16)</f>
        <v>0</v>
      </c>
      <c r="C7" s="392"/>
    </row>
    <row r="8" spans="1:3" ht="14.4" customHeight="1">
      <c r="A8" s="398"/>
      <c r="B8" s="393" t="e">
        <f>IF(団体申込書!#REF!="","",団体申込書!#REF!)</f>
        <v>#REF!</v>
      </c>
      <c r="C8" s="394"/>
    </row>
    <row r="9" spans="1:3" ht="10.25" customHeight="1">
      <c r="A9" s="400"/>
      <c r="B9" s="8" t="str">
        <f>IF(団体申込書!B23="","",団体申込書!B23)</f>
        <v/>
      </c>
      <c r="C9" s="401" t="str">
        <f>IF(団体申込書!E23="","",団体申込書!E23)</f>
        <v/>
      </c>
    </row>
    <row r="10" spans="1:3" ht="13.5">
      <c r="A10" s="400"/>
      <c r="B10" s="9" t="str">
        <f>IF(団体申込書!B24="","",団体申込書!B24)</f>
        <v/>
      </c>
      <c r="C10" s="401"/>
    </row>
    <row r="11" spans="1:3" ht="10.25" customHeight="1">
      <c r="A11" s="395"/>
      <c r="B11" s="8" t="str">
        <f>IF(団体申込書!B25="","",団体申込書!B25)</f>
        <v/>
      </c>
      <c r="C11" s="399" t="str">
        <f>IF(団体申込書!E25="","",団体申込書!E25)</f>
        <v/>
      </c>
    </row>
    <row r="12" spans="1:3" ht="13.5">
      <c r="A12" s="396"/>
      <c r="B12" s="9" t="str">
        <f>IF(団体申込書!B26="","",団体申込書!B26)</f>
        <v/>
      </c>
      <c r="C12" s="394"/>
    </row>
    <row r="13" spans="1:3" ht="10.25" customHeight="1">
      <c r="A13" s="395"/>
      <c r="B13" s="8" t="str">
        <f>IF(団体申込書!B27="","",団体申込書!B27)</f>
        <v/>
      </c>
      <c r="C13" s="399" t="str">
        <f>IF(団体申込書!E27="","",団体申込書!E27)</f>
        <v/>
      </c>
    </row>
    <row r="14" spans="1:3" ht="13.5">
      <c r="A14" s="396"/>
      <c r="B14" s="9" t="str">
        <f>IF(団体申込書!B28="","",団体申込書!B28)</f>
        <v/>
      </c>
      <c r="C14" s="394"/>
    </row>
    <row r="15" spans="1:3" ht="10.25" customHeight="1">
      <c r="A15" s="395"/>
      <c r="B15" s="8" t="str">
        <f>IF(団体申込書!B29="","",団体申込書!B29)</f>
        <v/>
      </c>
      <c r="C15" s="399" t="str">
        <f>IF(団体申込書!E29="","",団体申込書!E29)</f>
        <v/>
      </c>
    </row>
    <row r="16" spans="1:3" ht="13.5">
      <c r="A16" s="396"/>
      <c r="B16" s="9" t="str">
        <f>IF(団体申込書!B30="","",団体申込書!B30)</f>
        <v/>
      </c>
      <c r="C16" s="394"/>
    </row>
    <row r="17" spans="1:3" ht="10.25" customHeight="1">
      <c r="A17" s="395"/>
      <c r="B17" s="8" t="str">
        <f>IF(団体申込書!G23="","",団体申込書!G23)</f>
        <v/>
      </c>
      <c r="C17" s="399" t="str">
        <f>IF(団体申込書!I23="","",団体申込書!I23)</f>
        <v/>
      </c>
    </row>
    <row r="18" spans="1:3" ht="13.5">
      <c r="A18" s="396"/>
      <c r="B18" s="9" t="str">
        <f>IF(団体申込書!G24="","",団体申込書!G24)</f>
        <v/>
      </c>
      <c r="C18" s="394"/>
    </row>
    <row r="19" spans="1:3" ht="10.25" customHeight="1">
      <c r="A19" s="395"/>
      <c r="B19" s="8" t="str">
        <f>IF(団体申込書!G25="","",団体申込書!G25)</f>
        <v/>
      </c>
      <c r="C19" s="399" t="str">
        <f>IF(団体申込書!I25="","",団体申込書!I25)</f>
        <v/>
      </c>
    </row>
    <row r="20" spans="1:3" ht="13.5">
      <c r="A20" s="396"/>
      <c r="B20" s="9" t="str">
        <f>IF(団体申込書!G26="","",団体申込書!G26)</f>
        <v/>
      </c>
      <c r="C20" s="394"/>
    </row>
    <row r="21" spans="1:3" ht="10.25" customHeight="1">
      <c r="A21" s="395"/>
      <c r="B21" s="8" t="str">
        <f>IF(団体申込書!G27="","",団体申込書!G27)</f>
        <v/>
      </c>
      <c r="C21" s="399" t="str">
        <f>IF(団体申込書!I27="","",団体申込書!I27)</f>
        <v/>
      </c>
    </row>
    <row r="22" spans="1:3" ht="13.5">
      <c r="A22" s="396"/>
      <c r="B22" s="9" t="str">
        <f>IF(団体申込書!G28="","",団体申込書!G28)</f>
        <v/>
      </c>
      <c r="C22" s="394"/>
    </row>
  </sheetData>
  <mergeCells count="24">
    <mergeCell ref="A1:C1"/>
    <mergeCell ref="A2:C2"/>
    <mergeCell ref="A3:C3"/>
    <mergeCell ref="A5:A6"/>
    <mergeCell ref="A4:C4"/>
    <mergeCell ref="B6:C6"/>
    <mergeCell ref="B5:C5"/>
    <mergeCell ref="C21:C22"/>
    <mergeCell ref="A9:A10"/>
    <mergeCell ref="A21:A22"/>
    <mergeCell ref="C11:C12"/>
    <mergeCell ref="C9:C10"/>
    <mergeCell ref="C13:C14"/>
    <mergeCell ref="C15:C16"/>
    <mergeCell ref="C17:C18"/>
    <mergeCell ref="B7:C7"/>
    <mergeCell ref="B8:C8"/>
    <mergeCell ref="A15:A16"/>
    <mergeCell ref="A17:A18"/>
    <mergeCell ref="A19:A20"/>
    <mergeCell ref="A7:A8"/>
    <mergeCell ref="C19:C20"/>
    <mergeCell ref="A11:A12"/>
    <mergeCell ref="A13:A14"/>
  </mergeCells>
  <phoneticPr fontId="5"/>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FEDCD-97E2-4E27-A5C3-4018548B579C}">
  <dimension ref="A1:C22"/>
  <sheetViews>
    <sheetView workbookViewId="0">
      <selection activeCell="H2" sqref="H2:I3"/>
    </sheetView>
  </sheetViews>
  <sheetFormatPr defaultRowHeight="13"/>
  <cols>
    <col min="1" max="1" width="14.453125" customWidth="1"/>
    <col min="2" max="2" width="26.90625" bestFit="1" customWidth="1"/>
    <col min="3" max="3" width="2.90625" bestFit="1" customWidth="1"/>
  </cols>
  <sheetData>
    <row r="1" spans="1:3" ht="13.5">
      <c r="A1" s="402" t="e">
        <f>IF(#REF!="","","第"&amp;#REF!&amp;"位")</f>
        <v>#REF!</v>
      </c>
      <c r="B1" s="402"/>
      <c r="C1" s="402"/>
    </row>
    <row r="2" spans="1:3" ht="13.5">
      <c r="A2" s="402" t="e">
        <f>IF(#REF!="","",#REF!)</f>
        <v>#REF!</v>
      </c>
      <c r="B2" s="402"/>
      <c r="C2" s="402"/>
    </row>
    <row r="3" spans="1:3">
      <c r="A3" s="403" t="e">
        <f>IF(#REF!="","",#REF!)</f>
        <v>#REF!</v>
      </c>
      <c r="B3" s="403"/>
      <c r="C3" s="403"/>
    </row>
    <row r="4" spans="1:3" ht="13.5">
      <c r="A4" s="402" t="e">
        <f>IF(#REF!="","",#REF!)</f>
        <v>#REF!</v>
      </c>
      <c r="B4" s="402"/>
      <c r="C4" s="402"/>
    </row>
    <row r="5" spans="1:3" ht="10.25" customHeight="1">
      <c r="A5" s="395" t="s">
        <v>103</v>
      </c>
      <c r="B5" s="391" t="e">
        <f>IF(#REF!="","",#REF!)</f>
        <v>#REF!</v>
      </c>
      <c r="C5" s="392"/>
    </row>
    <row r="6" spans="1:3" ht="13.5">
      <c r="A6" s="396"/>
      <c r="B6" s="393" t="e">
        <f>IF(#REF!="","",#REF!)</f>
        <v>#REF!</v>
      </c>
      <c r="C6" s="394"/>
    </row>
    <row r="7" spans="1:3" ht="10.25" customHeight="1">
      <c r="A7" s="397" t="e">
        <f>IF(#REF!="","",#REF!)</f>
        <v>#REF!</v>
      </c>
      <c r="B7" s="391" t="e">
        <f>IF(#REF!="","",#REF!)</f>
        <v>#REF!</v>
      </c>
      <c r="C7" s="392"/>
    </row>
    <row r="8" spans="1:3" ht="14.4" customHeight="1">
      <c r="A8" s="398"/>
      <c r="B8" s="393" t="e">
        <f>IF(#REF!="","",#REF!)</f>
        <v>#REF!</v>
      </c>
      <c r="C8" s="394"/>
    </row>
    <row r="9" spans="1:3" ht="10.25" customHeight="1">
      <c r="A9" s="400"/>
      <c r="B9" s="8" t="e">
        <f>IF(#REF!="","",#REF!)</f>
        <v>#REF!</v>
      </c>
      <c r="C9" s="401" t="e">
        <f>IF(#REF!="","",#REF!)</f>
        <v>#REF!</v>
      </c>
    </row>
    <row r="10" spans="1:3" ht="13.5">
      <c r="A10" s="400"/>
      <c r="B10" s="9" t="e">
        <f>IF(#REF!="","",#REF!)</f>
        <v>#REF!</v>
      </c>
      <c r="C10" s="401"/>
    </row>
    <row r="11" spans="1:3" ht="10.25" customHeight="1">
      <c r="A11" s="395"/>
      <c r="B11" s="8" t="e">
        <f>IF(#REF!="","",#REF!)</f>
        <v>#REF!</v>
      </c>
      <c r="C11" s="399" t="e">
        <f>IF(#REF!="","",#REF!)</f>
        <v>#REF!</v>
      </c>
    </row>
    <row r="12" spans="1:3" ht="13.5">
      <c r="A12" s="396"/>
      <c r="B12" s="9" t="e">
        <f>IF(#REF!="","",#REF!)</f>
        <v>#REF!</v>
      </c>
      <c r="C12" s="394"/>
    </row>
    <row r="13" spans="1:3" ht="10.25" customHeight="1">
      <c r="A13" s="395"/>
      <c r="B13" s="8" t="e">
        <f>IF(#REF!="","",#REF!)</f>
        <v>#REF!</v>
      </c>
      <c r="C13" s="399" t="e">
        <f>IF(#REF!="","",#REF!)</f>
        <v>#REF!</v>
      </c>
    </row>
    <row r="14" spans="1:3" ht="13.5">
      <c r="A14" s="396"/>
      <c r="B14" s="9" t="e">
        <f>IF(#REF!="","",#REF!)</f>
        <v>#REF!</v>
      </c>
      <c r="C14" s="394"/>
    </row>
    <row r="15" spans="1:3" ht="10.25" customHeight="1">
      <c r="A15" s="395"/>
      <c r="B15" s="8" t="e">
        <f>IF(#REF!="","",#REF!)</f>
        <v>#REF!</v>
      </c>
      <c r="C15" s="399" t="e">
        <f>IF(#REF!="","",#REF!)</f>
        <v>#REF!</v>
      </c>
    </row>
    <row r="16" spans="1:3" ht="13.5">
      <c r="A16" s="396"/>
      <c r="B16" s="9" t="e">
        <f>IF(#REF!="","",#REF!)</f>
        <v>#REF!</v>
      </c>
      <c r="C16" s="394"/>
    </row>
    <row r="17" spans="1:3" ht="10.25" customHeight="1">
      <c r="A17" s="395"/>
      <c r="B17" s="8" t="e">
        <f>IF(#REF!="","",#REF!)</f>
        <v>#REF!</v>
      </c>
      <c r="C17" s="399" t="e">
        <f>IF(#REF!="","",#REF!)</f>
        <v>#REF!</v>
      </c>
    </row>
    <row r="18" spans="1:3" ht="13.5">
      <c r="A18" s="396"/>
      <c r="B18" s="9" t="e">
        <f>IF(#REF!="","",#REF!)</f>
        <v>#REF!</v>
      </c>
      <c r="C18" s="394"/>
    </row>
    <row r="19" spans="1:3" ht="10.25" customHeight="1">
      <c r="A19" s="395"/>
      <c r="B19" s="8" t="e">
        <f>IF(#REF!="","",#REF!)</f>
        <v>#REF!</v>
      </c>
      <c r="C19" s="399" t="e">
        <f>IF(#REF!="","",#REF!)</f>
        <v>#REF!</v>
      </c>
    </row>
    <row r="20" spans="1:3" ht="13.5">
      <c r="A20" s="396"/>
      <c r="B20" s="9" t="e">
        <f>IF(#REF!="","",#REF!)</f>
        <v>#REF!</v>
      </c>
      <c r="C20" s="394"/>
    </row>
    <row r="21" spans="1:3" ht="10.25" customHeight="1">
      <c r="A21" s="395"/>
      <c r="B21" s="8" t="e">
        <f>IF(#REF!="","",#REF!)</f>
        <v>#REF!</v>
      </c>
      <c r="C21" s="399" t="e">
        <f>IF(#REF!="","",#REF!)</f>
        <v>#REF!</v>
      </c>
    </row>
    <row r="22" spans="1:3" ht="13.5">
      <c r="A22" s="396"/>
      <c r="B22" s="9" t="e">
        <f>IF(#REF!="","",#REF!)</f>
        <v>#REF!</v>
      </c>
      <c r="C22" s="394"/>
    </row>
  </sheetData>
  <mergeCells count="24">
    <mergeCell ref="A11:A12"/>
    <mergeCell ref="C11:C12"/>
    <mergeCell ref="A1:C1"/>
    <mergeCell ref="A2:C2"/>
    <mergeCell ref="A3:C3"/>
    <mergeCell ref="A4:C4"/>
    <mergeCell ref="A5:A6"/>
    <mergeCell ref="B5:C5"/>
    <mergeCell ref="B6:C6"/>
    <mergeCell ref="A7:A8"/>
    <mergeCell ref="B7:C7"/>
    <mergeCell ref="B8:C8"/>
    <mergeCell ref="A9:A10"/>
    <mergeCell ref="C9:C10"/>
    <mergeCell ref="A19:A20"/>
    <mergeCell ref="C19:C20"/>
    <mergeCell ref="A21:A22"/>
    <mergeCell ref="C21:C22"/>
    <mergeCell ref="A13:A14"/>
    <mergeCell ref="C13:C14"/>
    <mergeCell ref="A15:A16"/>
    <mergeCell ref="C15:C16"/>
    <mergeCell ref="A17:A18"/>
    <mergeCell ref="C17:C18"/>
  </mergeCells>
  <phoneticPr fontId="5"/>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B243-8E98-4FC8-BB97-5AEA431E4EDB}">
  <dimension ref="A1:H24"/>
  <sheetViews>
    <sheetView workbookViewId="0">
      <selection activeCell="H2" sqref="H2:I3"/>
    </sheetView>
  </sheetViews>
  <sheetFormatPr defaultRowHeight="13"/>
  <cols>
    <col min="1" max="1" width="14.453125" customWidth="1"/>
    <col min="2" max="2" width="5.54296875" bestFit="1" customWidth="1"/>
    <col min="3" max="3" width="9.54296875" bestFit="1" customWidth="1"/>
    <col min="4" max="4" width="16.453125" bestFit="1" customWidth="1"/>
    <col min="5" max="5" width="10.453125" bestFit="1" customWidth="1"/>
    <col min="6" max="6" width="26.90625" bestFit="1" customWidth="1"/>
    <col min="7" max="7" width="34.90625" bestFit="1" customWidth="1"/>
    <col min="8" max="8" width="16.08984375" bestFit="1" customWidth="1"/>
  </cols>
  <sheetData>
    <row r="1" spans="1:8" ht="15.5" thickTop="1" thickBot="1">
      <c r="A1" s="18" t="s">
        <v>109</v>
      </c>
      <c r="B1" s="18" t="s">
        <v>108</v>
      </c>
      <c r="C1" s="18" t="s">
        <v>107</v>
      </c>
      <c r="D1" s="18" t="s">
        <v>106</v>
      </c>
      <c r="E1" s="18" t="s">
        <v>6</v>
      </c>
      <c r="F1" s="18" t="s">
        <v>21</v>
      </c>
      <c r="G1" s="18" t="s">
        <v>105</v>
      </c>
      <c r="H1" s="18" t="s">
        <v>104</v>
      </c>
    </row>
    <row r="2" spans="1:8" ht="15" thickTop="1">
      <c r="A2" s="406" t="str">
        <f>IF(個人申込書!$F$28="","",個人申込書!C3)</f>
        <v/>
      </c>
      <c r="B2" s="406" t="str">
        <f>IF(個人申込書!$F$28="","",個人申込書!F28&amp;"位")</f>
        <v/>
      </c>
      <c r="C2" s="406" t="str">
        <f>IF(個人申込書!$F$28="","",個人申込書!$J$3)</f>
        <v/>
      </c>
      <c r="D2" s="19" t="str">
        <f>IF(個人申込書!$F$28="","",個人申込書!B28)</f>
        <v/>
      </c>
      <c r="E2" s="404" t="str">
        <f>IF(個人申込書!$F$28="","",個人申込書!E28)</f>
        <v/>
      </c>
      <c r="F2" s="19" t="str">
        <f>IF(個人申込書!$F$28="","",個人申込書!$C$4)</f>
        <v/>
      </c>
      <c r="G2" s="19" t="str">
        <f>IF(個人申込書!$F$28="","",個人申込書!$C$17)</f>
        <v/>
      </c>
      <c r="H2" s="19" t="str">
        <f>IF(個人申込書!$F$28="","",個人申込書!$E$22)</f>
        <v/>
      </c>
    </row>
    <row r="3" spans="1:8" ht="15" thickBot="1">
      <c r="A3" s="407"/>
      <c r="B3" s="407"/>
      <c r="C3" s="407"/>
      <c r="D3" s="20" t="str">
        <f>IF(個人申込書!$F$28="","",個人申込書!B29)</f>
        <v/>
      </c>
      <c r="E3" s="405"/>
      <c r="F3" s="20" t="str">
        <f>IF(個人申込書!$F$28="","",個人申込書!$C$5)</f>
        <v/>
      </c>
      <c r="G3" s="20" t="str">
        <f>IF(個人申込書!$F$28="","",個人申込書!$C$18)</f>
        <v/>
      </c>
      <c r="H3" s="20" t="str">
        <f>IF(個人申込書!$F$28="","",個人申込書!$E$23)</f>
        <v/>
      </c>
    </row>
    <row r="4" spans="1:8" ht="15" thickTop="1">
      <c r="A4" s="406" t="str">
        <f>IF(個人申込書!$F$30="","",個人申込書!C3)</f>
        <v/>
      </c>
      <c r="B4" s="406" t="str">
        <f>IF(個人申込書!$F$30="","",個人申込書!F30&amp;"位")</f>
        <v/>
      </c>
      <c r="C4" s="406" t="str">
        <f>IF(個人申込書!$F$30="","",個人申込書!$J$3)</f>
        <v/>
      </c>
      <c r="D4" s="19" t="str">
        <f>IF(個人申込書!$F$30="","",個人申込書!B30)</f>
        <v/>
      </c>
      <c r="E4" s="404" t="str">
        <f>IF(個人申込書!$F$30="","",個人申込書!E30)</f>
        <v/>
      </c>
      <c r="F4" s="19" t="str">
        <f>IF(個人申込書!$F$30="","",個人申込書!$C$4)</f>
        <v/>
      </c>
      <c r="G4" s="19" t="str">
        <f>IF(個人申込書!$F$30="","",個人申込書!$C$17)</f>
        <v/>
      </c>
      <c r="H4" s="19" t="str">
        <f>IF(個人申込書!$F$30="","",個人申込書!$E$22)</f>
        <v/>
      </c>
    </row>
    <row r="5" spans="1:8" ht="15" thickBot="1">
      <c r="A5" s="407"/>
      <c r="B5" s="407"/>
      <c r="C5" s="407"/>
      <c r="D5" s="20" t="str">
        <f>IF(個人申込書!$F$30="","",個人申込書!B31)</f>
        <v/>
      </c>
      <c r="E5" s="405"/>
      <c r="F5" s="20" t="str">
        <f>IF(個人申込書!$F$30="","",個人申込書!$C$5)</f>
        <v/>
      </c>
      <c r="G5" s="20" t="str">
        <f>IF(個人申込書!$F$30="","",個人申込書!$C$18)</f>
        <v/>
      </c>
      <c r="H5" s="20" t="str">
        <f>IF(個人申込書!$F$30="","",個人申込書!$E$23)</f>
        <v/>
      </c>
    </row>
    <row r="6" spans="1:8" ht="15" thickTop="1">
      <c r="A6" s="406" t="str">
        <f>IF(個人申込書!$M$28="","",個人申込書!C3)</f>
        <v/>
      </c>
      <c r="B6" s="406" t="str">
        <f>IF(個人申込書!$M$28="","",個人申込書!L28&amp;"位")</f>
        <v/>
      </c>
      <c r="C6" s="406" t="str">
        <f>IF(個人申込書!$M$28="","",個人申込書!$J$3)</f>
        <v/>
      </c>
      <c r="D6" s="19" t="str">
        <f>IF(個人申込書!$M$28="","",個人申込書!H28)</f>
        <v/>
      </c>
      <c r="E6" s="404" t="str">
        <f>IF(個人申込書!$M$28="","",個人申込書!L28)</f>
        <v/>
      </c>
      <c r="F6" s="19" t="str">
        <f>IF(個人申込書!$M$28="","",個人申込書!$C$4)</f>
        <v/>
      </c>
      <c r="G6" s="19" t="str">
        <f>IF(個人申込書!$M$28="","",個人申込書!$C$17)</f>
        <v/>
      </c>
      <c r="H6" s="19" t="str">
        <f>IF(個人申込書!$M$28="","",個人申込書!$E$22)</f>
        <v/>
      </c>
    </row>
    <row r="7" spans="1:8" ht="15" thickBot="1">
      <c r="A7" s="407"/>
      <c r="B7" s="407"/>
      <c r="C7" s="407"/>
      <c r="D7" s="20" t="str">
        <f>IF(個人申込書!$M$28="","",個人申込書!H29)</f>
        <v/>
      </c>
      <c r="E7" s="405"/>
      <c r="F7" s="20" t="str">
        <f>IF(個人申込書!$M$28="","",個人申込書!$C$5)</f>
        <v/>
      </c>
      <c r="G7" s="20" t="str">
        <f>IF(個人申込書!$M$28="","",個人申込書!$C$18)</f>
        <v/>
      </c>
      <c r="H7" s="20" t="str">
        <f>IF(個人申込書!$M$28="","",個人申込書!$E$23)</f>
        <v/>
      </c>
    </row>
    <row r="8" spans="1:8" ht="15" thickTop="1">
      <c r="A8" s="406" t="str">
        <f>IF(個人申込書!$M$30="","",個人申込書!C3)</f>
        <v/>
      </c>
      <c r="B8" s="406" t="str">
        <f>IF(個人申込書!$M$30="","",個人申込書!L30&amp;"位")</f>
        <v/>
      </c>
      <c r="C8" s="406" t="str">
        <f>IF(個人申込書!$M$30="","",個人申込書!$J$3)</f>
        <v/>
      </c>
      <c r="D8" s="19" t="str">
        <f>IF(個人申込書!$M$30="","",個人申込書!H30)</f>
        <v/>
      </c>
      <c r="E8" s="404" t="str">
        <f>IF(個人申込書!$M$30="","",個人申込書!L30)</f>
        <v/>
      </c>
      <c r="F8" s="19" t="str">
        <f>IF(個人申込書!$M$30="","",個人申込書!$C$4)</f>
        <v/>
      </c>
      <c r="G8" s="19" t="str">
        <f>IF(個人申込書!$M$30="","",個人申込書!$C$17)</f>
        <v/>
      </c>
      <c r="H8" s="19" t="str">
        <f>IF(個人申込書!$M$30="","",個人申込書!$E$22)</f>
        <v/>
      </c>
    </row>
    <row r="9" spans="1:8" ht="15" thickBot="1">
      <c r="A9" s="407"/>
      <c r="B9" s="407"/>
      <c r="C9" s="407"/>
      <c r="D9" s="20" t="str">
        <f>IF(個人申込書!$M$30="","",個人申込書!H31)</f>
        <v/>
      </c>
      <c r="E9" s="405"/>
      <c r="F9" s="20" t="str">
        <f>IF(個人申込書!$M$30="","",個人申込書!$C$5)</f>
        <v/>
      </c>
      <c r="G9" s="20" t="str">
        <f>IF(個人申込書!$M$30="","",個人申込書!$C$18)</f>
        <v/>
      </c>
      <c r="H9" s="20" t="str">
        <f>IF(個人申込書!$M$30="","",個人申込書!$E$23)</f>
        <v/>
      </c>
    </row>
    <row r="10" spans="1:8" ht="15" thickTop="1">
      <c r="A10" s="7"/>
      <c r="B10" s="7"/>
      <c r="C10" s="7"/>
      <c r="D10" s="7"/>
      <c r="E10" s="7"/>
      <c r="F10" s="7"/>
      <c r="G10" s="7"/>
      <c r="H10" s="7"/>
    </row>
    <row r="11" spans="1:8" ht="14.5">
      <c r="A11" s="7"/>
      <c r="B11" s="7"/>
      <c r="C11" s="7"/>
      <c r="D11" s="7"/>
      <c r="E11" s="7"/>
      <c r="F11" s="7"/>
      <c r="G11" s="7"/>
      <c r="H11" s="7"/>
    </row>
    <row r="12" spans="1:8" ht="14.5">
      <c r="A12" s="7"/>
      <c r="B12" s="7"/>
      <c r="C12" s="7"/>
      <c r="D12" s="7"/>
      <c r="E12" s="7"/>
      <c r="F12" s="7"/>
      <c r="G12" s="7"/>
      <c r="H12" s="7"/>
    </row>
    <row r="13" spans="1:8" ht="14.5">
      <c r="A13" s="7"/>
      <c r="B13" s="7"/>
      <c r="C13" s="7"/>
      <c r="D13" s="7"/>
      <c r="E13" s="7"/>
      <c r="F13" s="7"/>
      <c r="G13" s="7"/>
      <c r="H13" s="7"/>
    </row>
    <row r="14" spans="1:8" ht="14.5">
      <c r="A14" s="7"/>
      <c r="B14" s="7"/>
      <c r="C14" s="7"/>
      <c r="D14" s="7"/>
      <c r="E14" s="7"/>
      <c r="F14" s="7"/>
      <c r="G14" s="7"/>
      <c r="H14" s="7"/>
    </row>
    <row r="15" spans="1:8" ht="14.5">
      <c r="A15" s="7"/>
      <c r="B15" s="7"/>
      <c r="C15" s="7"/>
      <c r="D15" s="7"/>
      <c r="E15" s="7"/>
      <c r="F15" s="7"/>
      <c r="G15" s="7"/>
      <c r="H15" s="7"/>
    </row>
    <row r="16" spans="1:8" ht="14.5">
      <c r="A16" s="7"/>
      <c r="B16" s="7"/>
      <c r="C16" s="7"/>
      <c r="D16" s="7"/>
      <c r="E16" s="7"/>
      <c r="F16" s="7"/>
      <c r="G16" s="7"/>
      <c r="H16" s="7"/>
    </row>
    <row r="17" spans="1:8" ht="14.5">
      <c r="A17" s="7"/>
      <c r="B17" s="7"/>
      <c r="C17" s="7"/>
      <c r="D17" s="7"/>
      <c r="E17" s="7"/>
      <c r="F17" s="7"/>
      <c r="G17" s="7"/>
      <c r="H17" s="7"/>
    </row>
    <row r="18" spans="1:8" ht="14.5">
      <c r="A18" s="7"/>
      <c r="B18" s="7"/>
      <c r="C18" s="7"/>
      <c r="D18" s="7"/>
      <c r="E18" s="7"/>
      <c r="F18" s="7"/>
      <c r="G18" s="7"/>
      <c r="H18" s="7"/>
    </row>
    <row r="19" spans="1:8" ht="14.5">
      <c r="A19" s="7"/>
      <c r="B19" s="7"/>
      <c r="C19" s="7"/>
      <c r="D19" s="7"/>
      <c r="E19" s="7"/>
      <c r="F19" s="7"/>
      <c r="G19" s="7"/>
      <c r="H19" s="7"/>
    </row>
    <row r="20" spans="1:8" ht="14.5">
      <c r="A20" s="7"/>
      <c r="B20" s="7"/>
      <c r="C20" s="7"/>
      <c r="D20" s="7"/>
      <c r="E20" s="7"/>
      <c r="F20" s="7"/>
      <c r="G20" s="7"/>
      <c r="H20" s="7"/>
    </row>
    <row r="21" spans="1:8" ht="14.5">
      <c r="A21" s="7"/>
      <c r="B21" s="7"/>
      <c r="C21" s="7"/>
      <c r="D21" s="7"/>
      <c r="E21" s="7"/>
      <c r="F21" s="7"/>
      <c r="G21" s="7"/>
      <c r="H21" s="7"/>
    </row>
    <row r="22" spans="1:8" ht="14.5">
      <c r="A22" s="7"/>
      <c r="B22" s="7"/>
      <c r="C22" s="7"/>
      <c r="D22" s="7"/>
      <c r="E22" s="7"/>
      <c r="F22" s="7"/>
      <c r="G22" s="7"/>
      <c r="H22" s="7"/>
    </row>
    <row r="23" spans="1:8" ht="14.5">
      <c r="A23" s="7"/>
      <c r="B23" s="7"/>
      <c r="C23" s="7"/>
      <c r="D23" s="7"/>
      <c r="E23" s="7"/>
      <c r="F23" s="7"/>
      <c r="G23" s="7"/>
      <c r="H23" s="7"/>
    </row>
    <row r="24" spans="1:8" ht="14.5">
      <c r="A24" s="7"/>
      <c r="B24" s="7"/>
      <c r="C24" s="7"/>
      <c r="D24" s="7"/>
      <c r="E24" s="7"/>
      <c r="F24" s="7"/>
      <c r="G24" s="7"/>
      <c r="H24" s="7"/>
    </row>
  </sheetData>
  <mergeCells count="16">
    <mergeCell ref="E6:E7"/>
    <mergeCell ref="E8:E9"/>
    <mergeCell ref="A6:A7"/>
    <mergeCell ref="A8:A9"/>
    <mergeCell ref="B6:B7"/>
    <mergeCell ref="B8:B9"/>
    <mergeCell ref="C6:C7"/>
    <mergeCell ref="C8:C9"/>
    <mergeCell ref="E2:E3"/>
    <mergeCell ref="C2:C3"/>
    <mergeCell ref="B2:B3"/>
    <mergeCell ref="A2:A3"/>
    <mergeCell ref="B4:B5"/>
    <mergeCell ref="C4:C5"/>
    <mergeCell ref="E4:E5"/>
    <mergeCell ref="A4:A5"/>
  </mergeCells>
  <phoneticPr fontId="5"/>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A74B1-DC40-4E33-BEF4-49FD0A411E4B}">
  <dimension ref="A1:H24"/>
  <sheetViews>
    <sheetView workbookViewId="0">
      <selection activeCell="H2" sqref="H2:I3"/>
    </sheetView>
  </sheetViews>
  <sheetFormatPr defaultRowHeight="13"/>
  <cols>
    <col min="1" max="1" width="14.453125" customWidth="1"/>
    <col min="2" max="2" width="5.54296875" bestFit="1" customWidth="1"/>
    <col min="3" max="3" width="9.54296875" bestFit="1" customWidth="1"/>
    <col min="4" max="4" width="16.453125" bestFit="1" customWidth="1"/>
    <col min="5" max="5" width="10.453125" bestFit="1" customWidth="1"/>
    <col min="6" max="6" width="26.90625" bestFit="1" customWidth="1"/>
    <col min="7" max="7" width="34.90625" bestFit="1" customWidth="1"/>
    <col min="8" max="8" width="16.08984375" bestFit="1" customWidth="1"/>
  </cols>
  <sheetData>
    <row r="1" spans="1:8" ht="15.5" thickTop="1" thickBot="1">
      <c r="A1" s="18" t="s">
        <v>109</v>
      </c>
      <c r="B1" s="18" t="s">
        <v>108</v>
      </c>
      <c r="C1" s="18" t="s">
        <v>107</v>
      </c>
      <c r="D1" s="18" t="s">
        <v>106</v>
      </c>
      <c r="E1" s="18" t="s">
        <v>6</v>
      </c>
      <c r="F1" s="18" t="s">
        <v>21</v>
      </c>
      <c r="G1" s="18" t="s">
        <v>105</v>
      </c>
      <c r="H1" s="18" t="s">
        <v>104</v>
      </c>
    </row>
    <row r="2" spans="1:8" ht="15" thickTop="1">
      <c r="A2" s="406" t="e">
        <f>IF(#REF!="","",#REF!)</f>
        <v>#REF!</v>
      </c>
      <c r="B2" s="406" t="e">
        <f>IF(#REF!="","",#REF!&amp;"位")</f>
        <v>#REF!</v>
      </c>
      <c r="C2" s="406" t="e">
        <f>IF(#REF!="","",#REF!)</f>
        <v>#REF!</v>
      </c>
      <c r="D2" s="19" t="e">
        <f>IF(#REF!="","",#REF!)</f>
        <v>#REF!</v>
      </c>
      <c r="E2" s="404" t="e">
        <f>IF(#REF!="","",#REF!)</f>
        <v>#REF!</v>
      </c>
      <c r="F2" s="19" t="e">
        <f>IF(#REF!="","",#REF!)</f>
        <v>#REF!</v>
      </c>
      <c r="G2" s="19" t="e">
        <f>IF(#REF!="","",#REF!)</f>
        <v>#REF!</v>
      </c>
      <c r="H2" s="19" t="e">
        <f>IF(#REF!="","",#REF!)</f>
        <v>#REF!</v>
      </c>
    </row>
    <row r="3" spans="1:8" ht="15" thickBot="1">
      <c r="A3" s="407"/>
      <c r="B3" s="407"/>
      <c r="C3" s="407"/>
      <c r="D3" s="20" t="e">
        <f>IF(#REF!="","",#REF!)</f>
        <v>#REF!</v>
      </c>
      <c r="E3" s="405"/>
      <c r="F3" s="20" t="e">
        <f>IF(#REF!="","",#REF!)</f>
        <v>#REF!</v>
      </c>
      <c r="G3" s="20" t="e">
        <f>IF(#REF!="","",#REF!)</f>
        <v>#REF!</v>
      </c>
      <c r="H3" s="20" t="e">
        <f>IF(#REF!="","",#REF!)</f>
        <v>#REF!</v>
      </c>
    </row>
    <row r="4" spans="1:8" ht="15" thickTop="1">
      <c r="A4" s="406" t="e">
        <f>IF(#REF!="","",#REF!)</f>
        <v>#REF!</v>
      </c>
      <c r="B4" s="406" t="e">
        <f>IF(#REF!="","",#REF!&amp;"位")</f>
        <v>#REF!</v>
      </c>
      <c r="C4" s="406" t="e">
        <f>IF(#REF!="","",#REF!)</f>
        <v>#REF!</v>
      </c>
      <c r="D4" s="19" t="e">
        <f>IF(#REF!="","",#REF!)</f>
        <v>#REF!</v>
      </c>
      <c r="E4" s="404" t="e">
        <f>IF(#REF!="","",#REF!)</f>
        <v>#REF!</v>
      </c>
      <c r="F4" s="19" t="e">
        <f>IF(#REF!="","",#REF!)</f>
        <v>#REF!</v>
      </c>
      <c r="G4" s="19" t="e">
        <f>IF(#REF!="","",#REF!)</f>
        <v>#REF!</v>
      </c>
      <c r="H4" s="19" t="e">
        <f>IF(#REF!="","",#REF!)</f>
        <v>#REF!</v>
      </c>
    </row>
    <row r="5" spans="1:8" ht="15" thickBot="1">
      <c r="A5" s="407"/>
      <c r="B5" s="407"/>
      <c r="C5" s="407"/>
      <c r="D5" s="20" t="e">
        <f>IF(#REF!="","",#REF!)</f>
        <v>#REF!</v>
      </c>
      <c r="E5" s="405"/>
      <c r="F5" s="20" t="e">
        <f>IF(#REF!="","",#REF!)</f>
        <v>#REF!</v>
      </c>
      <c r="G5" s="20" t="e">
        <f>IF(#REF!="","",#REF!)</f>
        <v>#REF!</v>
      </c>
      <c r="H5" s="20" t="e">
        <f>IF(#REF!="","",#REF!)</f>
        <v>#REF!</v>
      </c>
    </row>
    <row r="6" spans="1:8" ht="15" thickTop="1">
      <c r="A6" s="406" t="e">
        <f>IF(#REF!="","",#REF!)</f>
        <v>#REF!</v>
      </c>
      <c r="B6" s="406" t="e">
        <f>IF(#REF!="","",#REF!&amp;"位")</f>
        <v>#REF!</v>
      </c>
      <c r="C6" s="406" t="e">
        <f>IF(#REF!="","",#REF!)</f>
        <v>#REF!</v>
      </c>
      <c r="D6" s="19" t="e">
        <f>IF(#REF!="","",#REF!)</f>
        <v>#REF!</v>
      </c>
      <c r="E6" s="404" t="e">
        <f>IF(#REF!="","",#REF!)</f>
        <v>#REF!</v>
      </c>
      <c r="F6" s="19" t="e">
        <f>IF(#REF!="","",#REF!)</f>
        <v>#REF!</v>
      </c>
      <c r="G6" s="19" t="e">
        <f>IF(#REF!="","",#REF!)</f>
        <v>#REF!</v>
      </c>
      <c r="H6" s="19" t="e">
        <f>IF(#REF!="","",#REF!)</f>
        <v>#REF!</v>
      </c>
    </row>
    <row r="7" spans="1:8" ht="15" thickBot="1">
      <c r="A7" s="407"/>
      <c r="B7" s="407"/>
      <c r="C7" s="407"/>
      <c r="D7" s="20" t="e">
        <f>IF(#REF!="","",#REF!)</f>
        <v>#REF!</v>
      </c>
      <c r="E7" s="405"/>
      <c r="F7" s="20" t="e">
        <f>IF(#REF!="","",#REF!)</f>
        <v>#REF!</v>
      </c>
      <c r="G7" s="20" t="e">
        <f>IF(#REF!="","",#REF!)</f>
        <v>#REF!</v>
      </c>
      <c r="H7" s="20" t="e">
        <f>IF(#REF!="","",#REF!)</f>
        <v>#REF!</v>
      </c>
    </row>
    <row r="8" spans="1:8" ht="15" thickTop="1">
      <c r="A8" s="406" t="e">
        <f>IF(#REF!="","",#REF!)</f>
        <v>#REF!</v>
      </c>
      <c r="B8" s="406" t="e">
        <f>IF(#REF!="","",#REF!&amp;"位")</f>
        <v>#REF!</v>
      </c>
      <c r="C8" s="406" t="e">
        <f>IF(#REF!="","",#REF!)</f>
        <v>#REF!</v>
      </c>
      <c r="D8" s="19" t="e">
        <f>IF(#REF!="","",#REF!)</f>
        <v>#REF!</v>
      </c>
      <c r="E8" s="404" t="e">
        <f>IF(#REF!="","",#REF!)</f>
        <v>#REF!</v>
      </c>
      <c r="F8" s="19" t="e">
        <f>IF(#REF!="","",#REF!)</f>
        <v>#REF!</v>
      </c>
      <c r="G8" s="19" t="e">
        <f>IF(#REF!="","",#REF!)</f>
        <v>#REF!</v>
      </c>
      <c r="H8" s="19" t="e">
        <f>IF(#REF!="","",#REF!)</f>
        <v>#REF!</v>
      </c>
    </row>
    <row r="9" spans="1:8" ht="15" thickBot="1">
      <c r="A9" s="407"/>
      <c r="B9" s="407"/>
      <c r="C9" s="407"/>
      <c r="D9" s="20" t="e">
        <f>IF(#REF!="","",#REF!)</f>
        <v>#REF!</v>
      </c>
      <c r="E9" s="405"/>
      <c r="F9" s="20" t="e">
        <f>IF(#REF!="","",#REF!)</f>
        <v>#REF!</v>
      </c>
      <c r="G9" s="20" t="e">
        <f>IF(#REF!="","",#REF!)</f>
        <v>#REF!</v>
      </c>
      <c r="H9" s="20" t="e">
        <f>IF(#REF!="","",#REF!)</f>
        <v>#REF!</v>
      </c>
    </row>
    <row r="10" spans="1:8" ht="15" thickTop="1">
      <c r="A10" s="7"/>
      <c r="B10" s="7"/>
      <c r="C10" s="7"/>
      <c r="D10" s="7"/>
      <c r="E10" s="7"/>
      <c r="F10" s="7"/>
      <c r="G10" s="7"/>
      <c r="H10" s="7"/>
    </row>
    <row r="11" spans="1:8" ht="14.5">
      <c r="A11" s="7"/>
      <c r="B11" s="7"/>
      <c r="C11" s="7"/>
      <c r="D11" s="7"/>
      <c r="E11" s="7"/>
      <c r="F11" s="7"/>
      <c r="G11" s="7"/>
      <c r="H11" s="7"/>
    </row>
    <row r="12" spans="1:8" ht="14.5">
      <c r="A12" s="7"/>
      <c r="B12" s="7"/>
      <c r="C12" s="7"/>
      <c r="D12" s="7"/>
      <c r="E12" s="7"/>
      <c r="F12" s="7"/>
      <c r="G12" s="7"/>
      <c r="H12" s="7"/>
    </row>
    <row r="13" spans="1:8" ht="14.5">
      <c r="A13" s="7"/>
      <c r="B13" s="7"/>
      <c r="C13" s="7"/>
      <c r="D13" s="7"/>
      <c r="E13" s="7"/>
      <c r="F13" s="7"/>
      <c r="G13" s="7"/>
      <c r="H13" s="7"/>
    </row>
    <row r="14" spans="1:8" ht="14.5">
      <c r="A14" s="7"/>
      <c r="B14" s="7"/>
      <c r="C14" s="7"/>
      <c r="D14" s="7"/>
      <c r="E14" s="7"/>
      <c r="F14" s="7"/>
      <c r="G14" s="7"/>
      <c r="H14" s="7"/>
    </row>
    <row r="15" spans="1:8" ht="14.5">
      <c r="A15" s="7"/>
      <c r="B15" s="7"/>
      <c r="C15" s="7"/>
      <c r="D15" s="7"/>
      <c r="E15" s="7"/>
      <c r="F15" s="7"/>
      <c r="G15" s="7"/>
      <c r="H15" s="7"/>
    </row>
    <row r="16" spans="1:8" ht="14.5">
      <c r="A16" s="7"/>
      <c r="B16" s="7"/>
      <c r="C16" s="7"/>
      <c r="D16" s="7"/>
      <c r="E16" s="7"/>
      <c r="F16" s="7"/>
      <c r="G16" s="7"/>
      <c r="H16" s="7"/>
    </row>
    <row r="17" spans="1:8" ht="14.5">
      <c r="A17" s="7"/>
      <c r="B17" s="7"/>
      <c r="C17" s="7"/>
      <c r="D17" s="7"/>
      <c r="E17" s="7"/>
      <c r="F17" s="7"/>
      <c r="G17" s="7"/>
      <c r="H17" s="7"/>
    </row>
    <row r="18" spans="1:8" ht="14.5">
      <c r="A18" s="7"/>
      <c r="B18" s="7"/>
      <c r="C18" s="7"/>
      <c r="D18" s="7"/>
      <c r="E18" s="7"/>
      <c r="F18" s="7"/>
      <c r="G18" s="7"/>
      <c r="H18" s="7"/>
    </row>
    <row r="19" spans="1:8" ht="14.5">
      <c r="A19" s="7"/>
      <c r="B19" s="7"/>
      <c r="C19" s="7"/>
      <c r="D19" s="7"/>
      <c r="E19" s="7"/>
      <c r="F19" s="7"/>
      <c r="G19" s="7"/>
      <c r="H19" s="7"/>
    </row>
    <row r="20" spans="1:8" ht="14.5">
      <c r="A20" s="7"/>
      <c r="B20" s="7"/>
      <c r="C20" s="7"/>
      <c r="D20" s="7"/>
      <c r="E20" s="7"/>
      <c r="F20" s="7"/>
      <c r="G20" s="7"/>
      <c r="H20" s="7"/>
    </row>
    <row r="21" spans="1:8" ht="14.5">
      <c r="A21" s="7"/>
      <c r="B21" s="7"/>
      <c r="C21" s="7"/>
      <c r="D21" s="7"/>
      <c r="E21" s="7"/>
      <c r="F21" s="7"/>
      <c r="G21" s="7"/>
      <c r="H21" s="7"/>
    </row>
    <row r="22" spans="1:8" ht="14.5">
      <c r="A22" s="7"/>
      <c r="B22" s="7"/>
      <c r="C22" s="7"/>
      <c r="D22" s="7"/>
      <c r="E22" s="7"/>
      <c r="F22" s="7"/>
      <c r="G22" s="7"/>
      <c r="H22" s="7"/>
    </row>
    <row r="23" spans="1:8" ht="14.5">
      <c r="A23" s="7"/>
      <c r="B23" s="7"/>
      <c r="C23" s="7"/>
      <c r="D23" s="7"/>
      <c r="E23" s="7"/>
      <c r="F23" s="7"/>
      <c r="G23" s="7"/>
      <c r="H23" s="7"/>
    </row>
    <row r="24" spans="1:8" ht="14.5">
      <c r="A24" s="7"/>
      <c r="B24" s="7"/>
      <c r="C24" s="7"/>
      <c r="D24" s="7"/>
      <c r="E24" s="7"/>
      <c r="F24" s="7"/>
      <c r="G24" s="7"/>
      <c r="H24" s="7"/>
    </row>
  </sheetData>
  <mergeCells count="16">
    <mergeCell ref="A2:A3"/>
    <mergeCell ref="B2:B3"/>
    <mergeCell ref="C2:C3"/>
    <mergeCell ref="E2:E3"/>
    <mergeCell ref="A4:A5"/>
    <mergeCell ref="B4:B5"/>
    <mergeCell ref="C4:C5"/>
    <mergeCell ref="E4:E5"/>
    <mergeCell ref="A6:A7"/>
    <mergeCell ref="B6:B7"/>
    <mergeCell ref="C6:C7"/>
    <mergeCell ref="E6:E7"/>
    <mergeCell ref="A8:A9"/>
    <mergeCell ref="B8:B9"/>
    <mergeCell ref="C8:C9"/>
    <mergeCell ref="E8:E9"/>
  </mergeCells>
  <phoneticPr fontId="5"/>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08E1C-34B7-4AB4-AFAE-41555CCA67E0}">
  <dimension ref="A1:H26"/>
  <sheetViews>
    <sheetView showZeros="0" workbookViewId="0">
      <selection activeCell="H2" sqref="H2:I3"/>
    </sheetView>
  </sheetViews>
  <sheetFormatPr defaultRowHeight="13"/>
  <cols>
    <col min="1" max="1" width="14.453125" customWidth="1"/>
    <col min="2" max="2" width="5.54296875" bestFit="1" customWidth="1"/>
    <col min="3" max="3" width="12" customWidth="1"/>
    <col min="4" max="4" width="31.36328125" customWidth="1"/>
    <col min="5" max="5" width="6.90625" customWidth="1"/>
    <col min="6" max="6" width="26.90625" bestFit="1" customWidth="1"/>
    <col min="7" max="8" width="26" customWidth="1"/>
  </cols>
  <sheetData>
    <row r="1" spans="1:8" ht="15.5" thickTop="1" thickBot="1">
      <c r="A1" s="18" t="s">
        <v>109</v>
      </c>
      <c r="B1" s="18" t="s">
        <v>108</v>
      </c>
      <c r="C1" s="18" t="s">
        <v>107</v>
      </c>
      <c r="D1" s="18" t="s">
        <v>106</v>
      </c>
      <c r="E1" s="18" t="s">
        <v>6</v>
      </c>
      <c r="F1" s="18" t="s">
        <v>21</v>
      </c>
      <c r="G1" s="18" t="s">
        <v>105</v>
      </c>
      <c r="H1" s="18" t="s">
        <v>104</v>
      </c>
    </row>
    <row r="2" spans="1:8" ht="15" thickTop="1">
      <c r="A2" s="404" t="str">
        <f>IF(個人申込書!$L$35="","",個人申込書!C3)</f>
        <v/>
      </c>
      <c r="B2" s="404" t="str">
        <f>IF(個人申込書!$L$35="","",個人申込書!L35&amp;"位")</f>
        <v/>
      </c>
      <c r="C2" s="404" t="str">
        <f>IF(個人申込書!$L$35="","",個人申込書!$J$3)</f>
        <v/>
      </c>
      <c r="D2" s="19" t="str">
        <f>IF(個人申込書!$L$35="","",個人申込書!B35)</f>
        <v/>
      </c>
      <c r="E2" s="404" t="str">
        <f>IF(個人申込書!$L$35="","",個人申込書!E35)</f>
        <v/>
      </c>
      <c r="F2" s="411" t="str">
        <f>IF(個人申込書!$L$35="","",個人申込書!$C$4)</f>
        <v/>
      </c>
      <c r="G2" s="411" t="str">
        <f>IF(個人申込書!$L$35="","",個人申込書!$C$17)</f>
        <v/>
      </c>
      <c r="H2" s="411" t="str">
        <f>IF(個人申込書!$L$35="","",個人申込書!$E$22)</f>
        <v/>
      </c>
    </row>
    <row r="3" spans="1:8" ht="14.5">
      <c r="A3" s="410"/>
      <c r="B3" s="410"/>
      <c r="C3" s="410"/>
      <c r="D3" s="21" t="str">
        <f>IF(個人申込書!$L$35="","",個人申込書!B36)</f>
        <v/>
      </c>
      <c r="E3" s="410"/>
      <c r="F3" s="412"/>
      <c r="G3" s="412"/>
      <c r="H3" s="412"/>
    </row>
    <row r="4" spans="1:8" ht="14.5">
      <c r="A4" s="410"/>
      <c r="B4" s="410"/>
      <c r="C4" s="410"/>
      <c r="D4" s="21" t="str">
        <f>IF(個人申込書!$L$35="","",個人申込書!G35)</f>
        <v/>
      </c>
      <c r="E4" s="410" t="str">
        <f>IF(個人申込書!$L$35="","",個人申込書!K35)</f>
        <v/>
      </c>
      <c r="F4" s="408" t="str">
        <f>IF(個人申込書!$L$35="","",個人申込書!$C$5)</f>
        <v/>
      </c>
      <c r="G4" s="408" t="str">
        <f>IF(個人申込書!$L$35="","",個人申込書!$C$18)</f>
        <v/>
      </c>
      <c r="H4" s="408" t="str">
        <f>IF(個人申込書!$L$35="","",個人申込書!$E$23)</f>
        <v/>
      </c>
    </row>
    <row r="5" spans="1:8" ht="15" thickBot="1">
      <c r="A5" s="405"/>
      <c r="B5" s="405"/>
      <c r="C5" s="405"/>
      <c r="D5" s="20" t="str">
        <f>IF(個人申込書!$L$35="","",個人申込書!G36)</f>
        <v/>
      </c>
      <c r="E5" s="405"/>
      <c r="F5" s="409"/>
      <c r="G5" s="409"/>
      <c r="H5" s="409"/>
    </row>
    <row r="6" spans="1:8" ht="15" thickTop="1">
      <c r="A6" s="404" t="str">
        <f>IF(個人申込書!$L$37="","",個人申込書!C3)</f>
        <v/>
      </c>
      <c r="B6" s="404" t="str">
        <f>IF(個人申込書!$L$37="","",個人申込書!L37&amp;"位")</f>
        <v/>
      </c>
      <c r="C6" s="404" t="str">
        <f>IF(個人申込書!$L$37="","",個人申込書!$J$3)</f>
        <v/>
      </c>
      <c r="D6" s="19" t="str">
        <f>IF(個人申込書!$L$37="","",個人申込書!B37)</f>
        <v/>
      </c>
      <c r="E6" s="404" t="str">
        <f>IF(個人申込書!$L$37="","",個人申込書!E37)</f>
        <v/>
      </c>
      <c r="F6" s="411" t="str">
        <f>IF(個人申込書!$L$37="","",個人申込書!$C$4)</f>
        <v/>
      </c>
      <c r="G6" s="411" t="str">
        <f>IF(個人申込書!$L$37="","",個人申込書!$C$17)</f>
        <v/>
      </c>
      <c r="H6" s="411" t="str">
        <f>IF(個人申込書!$L$37="","",個人申込書!$E$22)</f>
        <v/>
      </c>
    </row>
    <row r="7" spans="1:8" ht="14.5">
      <c r="A7" s="410"/>
      <c r="B7" s="410"/>
      <c r="C7" s="410"/>
      <c r="D7" s="21" t="str">
        <f>IF(個人申込書!$L$37="","",個人申込書!B38)</f>
        <v/>
      </c>
      <c r="E7" s="410"/>
      <c r="F7" s="412"/>
      <c r="G7" s="412"/>
      <c r="H7" s="412"/>
    </row>
    <row r="8" spans="1:8" ht="14.5">
      <c r="A8" s="410"/>
      <c r="B8" s="410"/>
      <c r="C8" s="410"/>
      <c r="D8" s="21" t="str">
        <f>IF(個人申込書!$L$37="","",個人申込書!G37)</f>
        <v/>
      </c>
      <c r="E8" s="410" t="str">
        <f>IF(個人申込書!$L$37="","",個人申込書!K37)</f>
        <v/>
      </c>
      <c r="F8" s="408" t="str">
        <f>IF(個人申込書!$L$37="","",個人申込書!$C$5)</f>
        <v/>
      </c>
      <c r="G8" s="408" t="str">
        <f>IF(個人申込書!$L$37="","",個人申込書!$C$18)</f>
        <v/>
      </c>
      <c r="H8" s="408" t="str">
        <f>IF(個人申込書!$L$37="","",個人申込書!$E$23)</f>
        <v/>
      </c>
    </row>
    <row r="9" spans="1:8" ht="15" thickBot="1">
      <c r="A9" s="405"/>
      <c r="B9" s="405"/>
      <c r="C9" s="405"/>
      <c r="D9" s="20" t="str">
        <f>IF(個人申込書!$L$37="","",個人申込書!G38)</f>
        <v/>
      </c>
      <c r="E9" s="405"/>
      <c r="F9" s="409"/>
      <c r="G9" s="409"/>
      <c r="H9" s="409"/>
    </row>
    <row r="10" spans="1:8" ht="15" thickTop="1">
      <c r="A10" s="404" t="str">
        <f>IF(個人申込書!$L$39="","",個人申込書!C3)</f>
        <v/>
      </c>
      <c r="B10" s="404" t="str">
        <f>IF(個人申込書!$L$39="","",個人申込書!L39&amp;"位")</f>
        <v/>
      </c>
      <c r="C10" s="404" t="str">
        <f>IF(個人申込書!$L$39="","",個人申込書!$J$3)</f>
        <v/>
      </c>
      <c r="D10" s="19" t="str">
        <f>IF(個人申込書!$L$39="","",個人申込書!B39)</f>
        <v/>
      </c>
      <c r="E10" s="404" t="str">
        <f>IF(個人申込書!$L$39="","",個人申込書!E39)</f>
        <v/>
      </c>
      <c r="F10" s="411" t="str">
        <f>IF(個人申込書!$L$39="","",個人申込書!$C$4)</f>
        <v/>
      </c>
      <c r="G10" s="411" t="str">
        <f>IF(個人申込書!$L$39="","",個人申込書!$C$17)</f>
        <v/>
      </c>
      <c r="H10" s="411" t="str">
        <f>IF(個人申込書!$L$39="","",個人申込書!$E$22)</f>
        <v/>
      </c>
    </row>
    <row r="11" spans="1:8" ht="14.5">
      <c r="A11" s="410"/>
      <c r="B11" s="410"/>
      <c r="C11" s="410"/>
      <c r="D11" s="21" t="str">
        <f>IF(個人申込書!$L$39="","",個人申込書!B40)</f>
        <v/>
      </c>
      <c r="E11" s="410"/>
      <c r="F11" s="412"/>
      <c r="G11" s="412"/>
      <c r="H11" s="412"/>
    </row>
    <row r="12" spans="1:8" ht="14.5">
      <c r="A12" s="410"/>
      <c r="B12" s="410"/>
      <c r="C12" s="410"/>
      <c r="D12" s="21" t="str">
        <f>IF(個人申込書!$L$39="","",個人申込書!G39)</f>
        <v/>
      </c>
      <c r="E12" s="410" t="str">
        <f>IF(個人申込書!$L$39="","",個人申込書!K39)</f>
        <v/>
      </c>
      <c r="F12" s="408" t="str">
        <f>IF(個人申込書!$L$39="","",個人申込書!$C$5)</f>
        <v/>
      </c>
      <c r="G12" s="408" t="str">
        <f>IF(個人申込書!$L$39="","",個人申込書!$C$18)</f>
        <v/>
      </c>
      <c r="H12" s="408" t="str">
        <f>IF(個人申込書!$L$39="","",個人申込書!$E$23)</f>
        <v/>
      </c>
    </row>
    <row r="13" spans="1:8" ht="15" thickBot="1">
      <c r="A13" s="405"/>
      <c r="B13" s="405"/>
      <c r="C13" s="405"/>
      <c r="D13" s="20" t="str">
        <f>IF(個人申込書!$L$39="","",個人申込書!G40)</f>
        <v/>
      </c>
      <c r="E13" s="405"/>
      <c r="F13" s="409"/>
      <c r="G13" s="409"/>
      <c r="H13" s="409"/>
    </row>
    <row r="14" spans="1:8" ht="15" thickTop="1">
      <c r="A14" s="404" t="str">
        <f>IF(個人申込書!$L$41="","",個人申込書!C3)</f>
        <v/>
      </c>
      <c r="B14" s="404" t="str">
        <f>IF(個人申込書!$L$41="","",個人申込書!L41&amp;"位")</f>
        <v/>
      </c>
      <c r="C14" s="404" t="str">
        <f>IF(個人申込書!$L$41="","",個人申込書!$J$3)</f>
        <v/>
      </c>
      <c r="D14" s="19" t="str">
        <f>IF(個人申込書!$L$41="","",個人申込書!B41)</f>
        <v/>
      </c>
      <c r="E14" s="404" t="str">
        <f>IF(個人申込書!$L$41="","",個人申込書!E41)</f>
        <v/>
      </c>
      <c r="F14" s="411" t="str">
        <f>IF(個人申込書!$L$41="","",個人申込書!$C$4)</f>
        <v/>
      </c>
      <c r="G14" s="411" t="str">
        <f>IF(個人申込書!$L$41="","",個人申込書!$C$17)</f>
        <v/>
      </c>
      <c r="H14" s="411" t="str">
        <f>IF(個人申込書!$L$41="","",個人申込書!$E$22)</f>
        <v/>
      </c>
    </row>
    <row r="15" spans="1:8" ht="14.5">
      <c r="A15" s="410"/>
      <c r="B15" s="410"/>
      <c r="C15" s="410"/>
      <c r="D15" s="21" t="str">
        <f>IF(個人申込書!$L$41="","",個人申込書!B42)</f>
        <v/>
      </c>
      <c r="E15" s="410"/>
      <c r="F15" s="412"/>
      <c r="G15" s="412"/>
      <c r="H15" s="412"/>
    </row>
    <row r="16" spans="1:8" ht="14.5">
      <c r="A16" s="410"/>
      <c r="B16" s="410"/>
      <c r="C16" s="410"/>
      <c r="D16" s="21" t="str">
        <f>IF(個人申込書!$L$41="","",個人申込書!G41)</f>
        <v/>
      </c>
      <c r="E16" s="410" t="str">
        <f>IF(個人申込書!$L$41="","",個人申込書!K41)</f>
        <v/>
      </c>
      <c r="F16" s="408" t="str">
        <f>IF(個人申込書!$L$41="","",個人申込書!$C$5)</f>
        <v/>
      </c>
      <c r="G16" s="408" t="str">
        <f>IF(個人申込書!$L$41="","",個人申込書!$C$18)</f>
        <v/>
      </c>
      <c r="H16" s="408" t="str">
        <f>IF(個人申込書!$L$41="","",個人申込書!$E$23)</f>
        <v/>
      </c>
    </row>
    <row r="17" spans="1:8" ht="15" thickBot="1">
      <c r="A17" s="405"/>
      <c r="B17" s="405"/>
      <c r="C17" s="405"/>
      <c r="D17" s="20" t="str">
        <f>IF(個人申込書!$L$41="","",個人申込書!G42)</f>
        <v/>
      </c>
      <c r="E17" s="405"/>
      <c r="F17" s="409"/>
      <c r="G17" s="409"/>
      <c r="H17" s="409"/>
    </row>
    <row r="18" spans="1:8" ht="15" thickTop="1">
      <c r="A18" s="7"/>
      <c r="B18" s="7"/>
      <c r="C18" s="7"/>
      <c r="D18" s="7"/>
      <c r="E18" s="7"/>
      <c r="F18" s="7"/>
      <c r="G18" s="7"/>
      <c r="H18" s="7"/>
    </row>
    <row r="19" spans="1:8" ht="14.5">
      <c r="A19" s="7"/>
      <c r="B19" s="7"/>
      <c r="C19" s="7"/>
      <c r="D19" s="7"/>
      <c r="E19" s="7"/>
      <c r="F19" s="7"/>
      <c r="G19" s="7"/>
      <c r="H19" s="7"/>
    </row>
    <row r="20" spans="1:8" ht="14.5">
      <c r="A20" s="7"/>
      <c r="B20" s="7"/>
      <c r="C20" s="7"/>
      <c r="D20" s="7"/>
      <c r="E20" s="7"/>
      <c r="F20" s="7"/>
      <c r="G20" s="7"/>
      <c r="H20" s="7"/>
    </row>
    <row r="21" spans="1:8" ht="14.5">
      <c r="A21" s="7"/>
      <c r="B21" s="7"/>
      <c r="C21" s="7"/>
      <c r="D21" s="7"/>
      <c r="E21" s="7"/>
      <c r="F21" s="7"/>
      <c r="G21" s="7"/>
      <c r="H21" s="7"/>
    </row>
    <row r="22" spans="1:8" ht="14.5">
      <c r="A22" s="7"/>
      <c r="B22" s="7"/>
      <c r="C22" s="7"/>
      <c r="D22" s="7"/>
      <c r="E22" s="7"/>
      <c r="F22" s="7"/>
      <c r="G22" s="7"/>
      <c r="H22" s="7"/>
    </row>
    <row r="23" spans="1:8" ht="14.5">
      <c r="A23" s="7"/>
      <c r="B23" s="7"/>
      <c r="C23" s="7"/>
      <c r="D23" s="7"/>
      <c r="E23" s="7"/>
      <c r="F23" s="7"/>
      <c r="G23" s="7"/>
      <c r="H23" s="7"/>
    </row>
    <row r="24" spans="1:8" ht="14.5">
      <c r="A24" s="7"/>
      <c r="B24" s="7"/>
      <c r="C24" s="7"/>
      <c r="D24" s="7"/>
      <c r="E24" s="7"/>
      <c r="F24" s="7"/>
      <c r="G24" s="7"/>
      <c r="H24" s="7"/>
    </row>
    <row r="25" spans="1:8" ht="14.5">
      <c r="A25" s="7"/>
      <c r="B25" s="7"/>
      <c r="C25" s="7"/>
      <c r="D25" s="7"/>
      <c r="E25" s="7"/>
      <c r="F25" s="7"/>
      <c r="G25" s="7"/>
      <c r="H25" s="7"/>
    </row>
    <row r="26" spans="1:8" ht="14.5">
      <c r="A26" s="7"/>
      <c r="B26" s="7"/>
      <c r="C26" s="7"/>
      <c r="D26" s="7"/>
      <c r="E26" s="7"/>
      <c r="F26" s="7"/>
      <c r="G26" s="7"/>
      <c r="H26" s="7"/>
    </row>
  </sheetData>
  <mergeCells count="44">
    <mergeCell ref="E2:E3"/>
    <mergeCell ref="E6:E7"/>
    <mergeCell ref="A2:A5"/>
    <mergeCell ref="B2:B5"/>
    <mergeCell ref="H4:H5"/>
    <mergeCell ref="H2:H3"/>
    <mergeCell ref="A6:A9"/>
    <mergeCell ref="B6:B9"/>
    <mergeCell ref="C6:C9"/>
    <mergeCell ref="F6:F7"/>
    <mergeCell ref="G6:G7"/>
    <mergeCell ref="H6:H7"/>
    <mergeCell ref="F8:F9"/>
    <mergeCell ref="G8:G9"/>
    <mergeCell ref="C2:C5"/>
    <mergeCell ref="E4:E5"/>
    <mergeCell ref="F4:F5"/>
    <mergeCell ref="G4:G5"/>
    <mergeCell ref="G2:G3"/>
    <mergeCell ref="F2:F3"/>
    <mergeCell ref="H8:H9"/>
    <mergeCell ref="E12:E13"/>
    <mergeCell ref="F12:F13"/>
    <mergeCell ref="G12:G13"/>
    <mergeCell ref="E8:E9"/>
    <mergeCell ref="E10:E11"/>
    <mergeCell ref="F10:F11"/>
    <mergeCell ref="G10:G11"/>
    <mergeCell ref="G16:G17"/>
    <mergeCell ref="H16:H17"/>
    <mergeCell ref="H12:H13"/>
    <mergeCell ref="A14:A17"/>
    <mergeCell ref="B14:B17"/>
    <mergeCell ref="C14:C17"/>
    <mergeCell ref="E14:E15"/>
    <mergeCell ref="F14:F15"/>
    <mergeCell ref="G14:G15"/>
    <mergeCell ref="H14:H15"/>
    <mergeCell ref="E16:E17"/>
    <mergeCell ref="F16:F17"/>
    <mergeCell ref="A10:A13"/>
    <mergeCell ref="B10:B13"/>
    <mergeCell ref="C10:C13"/>
    <mergeCell ref="H10:H11"/>
  </mergeCells>
  <phoneticPr fontId="5"/>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0B0F3-927E-4755-90F0-58D26770851E}">
  <dimension ref="A1:H26"/>
  <sheetViews>
    <sheetView showZeros="0" workbookViewId="0">
      <selection activeCell="H2" sqref="H2:I3"/>
    </sheetView>
  </sheetViews>
  <sheetFormatPr defaultRowHeight="13"/>
  <cols>
    <col min="1" max="1" width="14.453125" customWidth="1"/>
    <col min="2" max="2" width="5.54296875" bestFit="1" customWidth="1"/>
    <col min="3" max="3" width="12" customWidth="1"/>
    <col min="4" max="4" width="31.36328125" customWidth="1"/>
    <col min="5" max="5" width="6.90625" customWidth="1"/>
    <col min="6" max="6" width="26.90625" bestFit="1" customWidth="1"/>
    <col min="7" max="8" width="26" customWidth="1"/>
  </cols>
  <sheetData>
    <row r="1" spans="1:8" ht="15.5" thickTop="1" thickBot="1">
      <c r="A1" s="18" t="s">
        <v>109</v>
      </c>
      <c r="B1" s="18" t="s">
        <v>108</v>
      </c>
      <c r="C1" s="18" t="s">
        <v>107</v>
      </c>
      <c r="D1" s="18" t="s">
        <v>106</v>
      </c>
      <c r="E1" s="18" t="s">
        <v>6</v>
      </c>
      <c r="F1" s="18" t="s">
        <v>21</v>
      </c>
      <c r="G1" s="18" t="s">
        <v>105</v>
      </c>
      <c r="H1" s="18" t="s">
        <v>104</v>
      </c>
    </row>
    <row r="2" spans="1:8" ht="15" thickTop="1">
      <c r="A2" s="404" t="e">
        <f>IF(#REF!="","",#REF!)</f>
        <v>#REF!</v>
      </c>
      <c r="B2" s="404" t="e">
        <f>IF(#REF!="","",#REF!&amp;"位")</f>
        <v>#REF!</v>
      </c>
      <c r="C2" s="404" t="e">
        <f>IF(#REF!="","",#REF!)</f>
        <v>#REF!</v>
      </c>
      <c r="D2" s="19" t="e">
        <f>IF(#REF!="","",#REF!)</f>
        <v>#REF!</v>
      </c>
      <c r="E2" s="404" t="e">
        <f>IF(#REF!="","",#REF!)</f>
        <v>#REF!</v>
      </c>
      <c r="F2" s="411" t="e">
        <f>IF(#REF!="","",#REF!)</f>
        <v>#REF!</v>
      </c>
      <c r="G2" s="411" t="e">
        <f>IF(#REF!="","",#REF!)</f>
        <v>#REF!</v>
      </c>
      <c r="H2" s="411" t="e">
        <f>IF(#REF!="","",#REF!)</f>
        <v>#REF!</v>
      </c>
    </row>
    <row r="3" spans="1:8" ht="14.5">
      <c r="A3" s="410"/>
      <c r="B3" s="410"/>
      <c r="C3" s="410"/>
      <c r="D3" s="21" t="e">
        <f>IF(#REF!="","",#REF!)</f>
        <v>#REF!</v>
      </c>
      <c r="E3" s="410"/>
      <c r="F3" s="412"/>
      <c r="G3" s="412"/>
      <c r="H3" s="412"/>
    </row>
    <row r="4" spans="1:8" ht="14.5">
      <c r="A4" s="410"/>
      <c r="B4" s="410"/>
      <c r="C4" s="410"/>
      <c r="D4" s="21" t="e">
        <f>IF(#REF!="","",#REF!)</f>
        <v>#REF!</v>
      </c>
      <c r="E4" s="410" t="e">
        <f>IF(#REF!="","",#REF!)</f>
        <v>#REF!</v>
      </c>
      <c r="F4" s="408" t="e">
        <f>IF(#REF!="","",#REF!)</f>
        <v>#REF!</v>
      </c>
      <c r="G4" s="408" t="e">
        <f>IF(#REF!="","",#REF!)</f>
        <v>#REF!</v>
      </c>
      <c r="H4" s="408" t="e">
        <f>IF(#REF!="","",#REF!)</f>
        <v>#REF!</v>
      </c>
    </row>
    <row r="5" spans="1:8" ht="15" thickBot="1">
      <c r="A5" s="405"/>
      <c r="B5" s="405"/>
      <c r="C5" s="405"/>
      <c r="D5" s="20" t="e">
        <f>IF(#REF!="","",#REF!)</f>
        <v>#REF!</v>
      </c>
      <c r="E5" s="405"/>
      <c r="F5" s="409"/>
      <c r="G5" s="409"/>
      <c r="H5" s="409"/>
    </row>
    <row r="6" spans="1:8" ht="15" thickTop="1">
      <c r="A6" s="404" t="e">
        <f>IF(#REF!="","",#REF!)</f>
        <v>#REF!</v>
      </c>
      <c r="B6" s="404" t="e">
        <f>IF(#REF!="","",#REF!&amp;"位")</f>
        <v>#REF!</v>
      </c>
      <c r="C6" s="404" t="e">
        <f>IF(#REF!="","",#REF!)</f>
        <v>#REF!</v>
      </c>
      <c r="D6" s="19" t="e">
        <f>IF(#REF!="","",#REF!)</f>
        <v>#REF!</v>
      </c>
      <c r="E6" s="404" t="e">
        <f>IF(#REF!="","",#REF!)</f>
        <v>#REF!</v>
      </c>
      <c r="F6" s="411" t="e">
        <f>IF(#REF!="","",#REF!)</f>
        <v>#REF!</v>
      </c>
      <c r="G6" s="411" t="e">
        <f>IF(#REF!="","",#REF!)</f>
        <v>#REF!</v>
      </c>
      <c r="H6" s="411" t="e">
        <f>IF(#REF!="","",#REF!)</f>
        <v>#REF!</v>
      </c>
    </row>
    <row r="7" spans="1:8" ht="14.5">
      <c r="A7" s="410"/>
      <c r="B7" s="410"/>
      <c r="C7" s="410"/>
      <c r="D7" s="21" t="e">
        <f>IF(#REF!="","",#REF!)</f>
        <v>#REF!</v>
      </c>
      <c r="E7" s="410"/>
      <c r="F7" s="412"/>
      <c r="G7" s="412"/>
      <c r="H7" s="412"/>
    </row>
    <row r="8" spans="1:8" ht="14.5">
      <c r="A8" s="410"/>
      <c r="B8" s="410"/>
      <c r="C8" s="410"/>
      <c r="D8" s="21" t="e">
        <f>IF(#REF!="","",#REF!)</f>
        <v>#REF!</v>
      </c>
      <c r="E8" s="410" t="e">
        <f>IF(#REF!="","",#REF!)</f>
        <v>#REF!</v>
      </c>
      <c r="F8" s="408" t="e">
        <f>IF(#REF!="","",#REF!)</f>
        <v>#REF!</v>
      </c>
      <c r="G8" s="408" t="e">
        <f>IF(#REF!="","",#REF!)</f>
        <v>#REF!</v>
      </c>
      <c r="H8" s="408" t="e">
        <f>IF(#REF!="","",#REF!)</f>
        <v>#REF!</v>
      </c>
    </row>
    <row r="9" spans="1:8" ht="15" thickBot="1">
      <c r="A9" s="405"/>
      <c r="B9" s="405"/>
      <c r="C9" s="405"/>
      <c r="D9" s="20" t="e">
        <f>IF(#REF!="","",#REF!)</f>
        <v>#REF!</v>
      </c>
      <c r="E9" s="405"/>
      <c r="F9" s="409"/>
      <c r="G9" s="409"/>
      <c r="H9" s="409"/>
    </row>
    <row r="10" spans="1:8" ht="15" thickTop="1">
      <c r="A10" s="404" t="e">
        <f>IF(#REF!="","",#REF!)</f>
        <v>#REF!</v>
      </c>
      <c r="B10" s="404" t="e">
        <f>IF(#REF!="","",#REF!&amp;"位")</f>
        <v>#REF!</v>
      </c>
      <c r="C10" s="404" t="e">
        <f>IF(#REF!="","",#REF!)</f>
        <v>#REF!</v>
      </c>
      <c r="D10" s="19" t="e">
        <f>IF(#REF!="","",#REF!)</f>
        <v>#REF!</v>
      </c>
      <c r="E10" s="404" t="e">
        <f>IF(#REF!="","",#REF!)</f>
        <v>#REF!</v>
      </c>
      <c r="F10" s="411" t="e">
        <f>IF(#REF!="","",#REF!)</f>
        <v>#REF!</v>
      </c>
      <c r="G10" s="411" t="e">
        <f>IF(#REF!="","",#REF!)</f>
        <v>#REF!</v>
      </c>
      <c r="H10" s="411" t="e">
        <f>IF(#REF!="","",#REF!)</f>
        <v>#REF!</v>
      </c>
    </row>
    <row r="11" spans="1:8" ht="14.5">
      <c r="A11" s="410"/>
      <c r="B11" s="410"/>
      <c r="C11" s="410"/>
      <c r="D11" s="21" t="e">
        <f>IF(#REF!="","",#REF!)</f>
        <v>#REF!</v>
      </c>
      <c r="E11" s="410"/>
      <c r="F11" s="412"/>
      <c r="G11" s="412"/>
      <c r="H11" s="412"/>
    </row>
    <row r="12" spans="1:8" ht="14.5">
      <c r="A12" s="410"/>
      <c r="B12" s="410"/>
      <c r="C12" s="410"/>
      <c r="D12" s="21" t="e">
        <f>IF(#REF!="","",#REF!)</f>
        <v>#REF!</v>
      </c>
      <c r="E12" s="410" t="e">
        <f>IF(#REF!="","",#REF!)</f>
        <v>#REF!</v>
      </c>
      <c r="F12" s="408" t="e">
        <f>IF(#REF!="","",#REF!)</f>
        <v>#REF!</v>
      </c>
      <c r="G12" s="408" t="e">
        <f>IF(#REF!="","",#REF!)</f>
        <v>#REF!</v>
      </c>
      <c r="H12" s="408" t="e">
        <f>IF(#REF!="","",#REF!)</f>
        <v>#REF!</v>
      </c>
    </row>
    <row r="13" spans="1:8" ht="15" thickBot="1">
      <c r="A13" s="405"/>
      <c r="B13" s="405"/>
      <c r="C13" s="405"/>
      <c r="D13" s="20" t="e">
        <f>IF(#REF!="","",#REF!)</f>
        <v>#REF!</v>
      </c>
      <c r="E13" s="405"/>
      <c r="F13" s="409"/>
      <c r="G13" s="409"/>
      <c r="H13" s="409"/>
    </row>
    <row r="14" spans="1:8" ht="15" thickTop="1">
      <c r="A14" s="404" t="e">
        <f>IF(#REF!="","",#REF!)</f>
        <v>#REF!</v>
      </c>
      <c r="B14" s="404" t="e">
        <f>IF(#REF!="","",#REF!&amp;"位")</f>
        <v>#REF!</v>
      </c>
      <c r="C14" s="404" t="e">
        <f>IF(#REF!="","",#REF!)</f>
        <v>#REF!</v>
      </c>
      <c r="D14" s="19" t="e">
        <f>IF(#REF!="","",#REF!)</f>
        <v>#REF!</v>
      </c>
      <c r="E14" s="404" t="e">
        <f>IF(#REF!="","",#REF!)</f>
        <v>#REF!</v>
      </c>
      <c r="F14" s="411" t="e">
        <f>IF(#REF!="","",#REF!)</f>
        <v>#REF!</v>
      </c>
      <c r="G14" s="411" t="e">
        <f>IF(#REF!="","",#REF!)</f>
        <v>#REF!</v>
      </c>
      <c r="H14" s="411" t="e">
        <f>IF(#REF!="","",#REF!)</f>
        <v>#REF!</v>
      </c>
    </row>
    <row r="15" spans="1:8" ht="14.5">
      <c r="A15" s="410"/>
      <c r="B15" s="410"/>
      <c r="C15" s="410"/>
      <c r="D15" s="21" t="e">
        <f>IF(#REF!="","",#REF!)</f>
        <v>#REF!</v>
      </c>
      <c r="E15" s="410"/>
      <c r="F15" s="412"/>
      <c r="G15" s="412"/>
      <c r="H15" s="412"/>
    </row>
    <row r="16" spans="1:8" ht="14.5">
      <c r="A16" s="410"/>
      <c r="B16" s="410"/>
      <c r="C16" s="410"/>
      <c r="D16" s="21" t="e">
        <f>IF(#REF!="","",#REF!)</f>
        <v>#REF!</v>
      </c>
      <c r="E16" s="410" t="e">
        <f>IF(#REF!="","",#REF!)</f>
        <v>#REF!</v>
      </c>
      <c r="F16" s="408" t="e">
        <f>IF(#REF!="","",#REF!)</f>
        <v>#REF!</v>
      </c>
      <c r="G16" s="408" t="e">
        <f>IF(#REF!="","",#REF!)</f>
        <v>#REF!</v>
      </c>
      <c r="H16" s="408" t="e">
        <f>IF(#REF!="","",#REF!)</f>
        <v>#REF!</v>
      </c>
    </row>
    <row r="17" spans="1:8" ht="15" thickBot="1">
      <c r="A17" s="405"/>
      <c r="B17" s="405"/>
      <c r="C17" s="405"/>
      <c r="D17" s="20" t="e">
        <f>IF(#REF!="","",#REF!)</f>
        <v>#REF!</v>
      </c>
      <c r="E17" s="405"/>
      <c r="F17" s="409"/>
      <c r="G17" s="409"/>
      <c r="H17" s="409"/>
    </row>
    <row r="18" spans="1:8" ht="15" thickTop="1">
      <c r="A18" s="7"/>
      <c r="B18" s="7"/>
      <c r="C18" s="7"/>
      <c r="D18" s="7"/>
      <c r="E18" s="7"/>
      <c r="F18" s="7"/>
      <c r="G18" s="7"/>
      <c r="H18" s="7"/>
    </row>
    <row r="19" spans="1:8" ht="14.5">
      <c r="A19" s="7"/>
      <c r="B19" s="7"/>
      <c r="C19" s="7"/>
      <c r="D19" s="7"/>
      <c r="E19" s="7"/>
      <c r="F19" s="7"/>
      <c r="G19" s="7"/>
      <c r="H19" s="7"/>
    </row>
    <row r="20" spans="1:8" ht="14.5">
      <c r="A20" s="7"/>
      <c r="B20" s="7"/>
      <c r="C20" s="7"/>
      <c r="D20" s="7"/>
      <c r="E20" s="7"/>
      <c r="F20" s="7"/>
      <c r="G20" s="7"/>
      <c r="H20" s="7"/>
    </row>
    <row r="21" spans="1:8" ht="14.5">
      <c r="A21" s="7"/>
      <c r="B21" s="7"/>
      <c r="C21" s="7"/>
      <c r="D21" s="7"/>
      <c r="E21" s="7"/>
      <c r="F21" s="7"/>
      <c r="G21" s="7"/>
      <c r="H21" s="7"/>
    </row>
    <row r="22" spans="1:8" ht="14.5">
      <c r="A22" s="7"/>
      <c r="B22" s="7"/>
      <c r="C22" s="7"/>
      <c r="D22" s="7"/>
      <c r="E22" s="7"/>
      <c r="F22" s="7"/>
      <c r="G22" s="7"/>
      <c r="H22" s="7"/>
    </row>
    <row r="23" spans="1:8" ht="14.5">
      <c r="A23" s="7"/>
      <c r="B23" s="7"/>
      <c r="C23" s="7"/>
      <c r="D23" s="7"/>
      <c r="E23" s="7"/>
      <c r="F23" s="7"/>
      <c r="G23" s="7"/>
      <c r="H23" s="7"/>
    </row>
    <row r="24" spans="1:8" ht="14.5">
      <c r="A24" s="7"/>
      <c r="B24" s="7"/>
      <c r="C24" s="7"/>
      <c r="D24" s="7"/>
      <c r="E24" s="7"/>
      <c r="F24" s="7"/>
      <c r="G24" s="7"/>
      <c r="H24" s="7"/>
    </row>
    <row r="25" spans="1:8" ht="14.5">
      <c r="A25" s="7"/>
      <c r="B25" s="7"/>
      <c r="C25" s="7"/>
      <c r="D25" s="7"/>
      <c r="E25" s="7"/>
      <c r="F25" s="7"/>
      <c r="G25" s="7"/>
      <c r="H25" s="7"/>
    </row>
    <row r="26" spans="1:8" ht="14.5">
      <c r="A26" s="7"/>
      <c r="B26" s="7"/>
      <c r="C26" s="7"/>
      <c r="D26" s="7"/>
      <c r="E26" s="7"/>
      <c r="F26" s="7"/>
      <c r="G26" s="7"/>
      <c r="H26" s="7"/>
    </row>
  </sheetData>
  <mergeCells count="44">
    <mergeCell ref="A2:A5"/>
    <mergeCell ref="B2:B5"/>
    <mergeCell ref="C2:C5"/>
    <mergeCell ref="E2:E3"/>
    <mergeCell ref="F2:F3"/>
    <mergeCell ref="A6:A9"/>
    <mergeCell ref="B6:B9"/>
    <mergeCell ref="C6:C9"/>
    <mergeCell ref="E6:E7"/>
    <mergeCell ref="F6:F7"/>
    <mergeCell ref="H2:H3"/>
    <mergeCell ref="E4:E5"/>
    <mergeCell ref="F4:F5"/>
    <mergeCell ref="G4:G5"/>
    <mergeCell ref="H4:H5"/>
    <mergeCell ref="G2:G3"/>
    <mergeCell ref="G6:G7"/>
    <mergeCell ref="H6:H7"/>
    <mergeCell ref="E8:E9"/>
    <mergeCell ref="F8:F9"/>
    <mergeCell ref="G8:G9"/>
    <mergeCell ref="H8:H9"/>
    <mergeCell ref="A10:A13"/>
    <mergeCell ref="B10:B13"/>
    <mergeCell ref="C10:C13"/>
    <mergeCell ref="E10:E11"/>
    <mergeCell ref="F10:F11"/>
    <mergeCell ref="A14:A17"/>
    <mergeCell ref="B14:B17"/>
    <mergeCell ref="C14:C17"/>
    <mergeCell ref="E14:E15"/>
    <mergeCell ref="F14:F15"/>
    <mergeCell ref="H10:H11"/>
    <mergeCell ref="E12:E13"/>
    <mergeCell ref="F12:F13"/>
    <mergeCell ref="G12:G13"/>
    <mergeCell ref="H12:H13"/>
    <mergeCell ref="G10:G11"/>
    <mergeCell ref="G14:G15"/>
    <mergeCell ref="H14:H15"/>
    <mergeCell ref="E16:E17"/>
    <mergeCell ref="F16:F17"/>
    <mergeCell ref="G16:G17"/>
    <mergeCell ref="H16:H17"/>
  </mergeCells>
  <phoneticPr fontId="5"/>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00CE0-B760-4AED-80BC-8D3E7594B0EA}">
  <dimension ref="A1:E47"/>
  <sheetViews>
    <sheetView workbookViewId="0">
      <selection activeCell="J20" sqref="J20"/>
    </sheetView>
  </sheetViews>
  <sheetFormatPr defaultRowHeight="13"/>
  <cols>
    <col min="1" max="1" width="10.54296875" bestFit="1" customWidth="1"/>
    <col min="3" max="3" width="20.6328125" bestFit="1" customWidth="1"/>
    <col min="5" max="5" width="11.6328125" bestFit="1" customWidth="1"/>
  </cols>
  <sheetData>
    <row r="1" spans="1:5">
      <c r="A1" s="5" t="s">
        <v>89</v>
      </c>
      <c r="B1">
        <v>1</v>
      </c>
      <c r="C1" s="6" t="s">
        <v>13</v>
      </c>
      <c r="D1" s="6" t="s">
        <v>90</v>
      </c>
      <c r="E1" s="1" t="s">
        <v>26</v>
      </c>
    </row>
    <row r="2" spans="1:5" ht="14">
      <c r="A2" s="4" t="s">
        <v>43</v>
      </c>
      <c r="B2">
        <v>2</v>
      </c>
      <c r="C2" s="6" t="s">
        <v>14</v>
      </c>
      <c r="D2" s="6" t="s">
        <v>91</v>
      </c>
      <c r="E2" s="2" t="s">
        <v>27</v>
      </c>
    </row>
    <row r="3" spans="1:5" ht="14">
      <c r="A3" s="4" t="s">
        <v>44</v>
      </c>
      <c r="B3">
        <v>3</v>
      </c>
      <c r="C3" s="6" t="s">
        <v>15</v>
      </c>
      <c r="D3" s="6" t="s">
        <v>92</v>
      </c>
      <c r="E3" s="2" t="s">
        <v>38</v>
      </c>
    </row>
    <row r="4" spans="1:5" ht="14">
      <c r="A4" s="4" t="s">
        <v>45</v>
      </c>
      <c r="B4">
        <v>4</v>
      </c>
      <c r="D4" s="6" t="s">
        <v>93</v>
      </c>
      <c r="E4" s="3" t="s">
        <v>41</v>
      </c>
    </row>
    <row r="5" spans="1:5" ht="14">
      <c r="A5" s="4" t="s">
        <v>46</v>
      </c>
      <c r="B5">
        <v>5</v>
      </c>
      <c r="D5" s="6" t="s">
        <v>94</v>
      </c>
    </row>
    <row r="6" spans="1:5" ht="14">
      <c r="A6" s="4" t="s">
        <v>47</v>
      </c>
      <c r="B6">
        <v>6</v>
      </c>
      <c r="D6" s="6" t="s">
        <v>95</v>
      </c>
    </row>
    <row r="7" spans="1:5" ht="14">
      <c r="A7" s="4" t="s">
        <v>48</v>
      </c>
      <c r="D7" s="6" t="s">
        <v>96</v>
      </c>
    </row>
    <row r="8" spans="1:5" ht="14">
      <c r="A8" s="4" t="s">
        <v>49</v>
      </c>
      <c r="D8" s="6" t="s">
        <v>97</v>
      </c>
    </row>
    <row r="9" spans="1:5" ht="14">
      <c r="A9" s="4" t="s">
        <v>50</v>
      </c>
      <c r="D9" s="6" t="s">
        <v>98</v>
      </c>
    </row>
    <row r="10" spans="1:5" ht="14">
      <c r="A10" s="4" t="s">
        <v>51</v>
      </c>
      <c r="D10" s="6"/>
    </row>
    <row r="11" spans="1:5" ht="14">
      <c r="A11" s="4" t="s">
        <v>52</v>
      </c>
    </row>
    <row r="12" spans="1:5" ht="14">
      <c r="A12" s="4" t="s">
        <v>53</v>
      </c>
    </row>
    <row r="13" spans="1:5" ht="14">
      <c r="A13" s="4" t="s">
        <v>54</v>
      </c>
    </row>
    <row r="14" spans="1:5" ht="14">
      <c r="A14" s="4" t="s">
        <v>55</v>
      </c>
    </row>
    <row r="15" spans="1:5" ht="14">
      <c r="A15" s="4" t="s">
        <v>56</v>
      </c>
    </row>
    <row r="16" spans="1:5" ht="14">
      <c r="A16" s="4" t="s">
        <v>57</v>
      </c>
    </row>
    <row r="17" spans="1:1" ht="14">
      <c r="A17" s="4" t="s">
        <v>58</v>
      </c>
    </row>
    <row r="18" spans="1:1" ht="14">
      <c r="A18" s="4" t="s">
        <v>59</v>
      </c>
    </row>
    <row r="19" spans="1:1" ht="14">
      <c r="A19" s="4" t="s">
        <v>60</v>
      </c>
    </row>
    <row r="20" spans="1:1" ht="14">
      <c r="A20" s="4" t="s">
        <v>61</v>
      </c>
    </row>
    <row r="21" spans="1:1" ht="14">
      <c r="A21" s="4" t="s">
        <v>62</v>
      </c>
    </row>
    <row r="22" spans="1:1" ht="14">
      <c r="A22" s="4" t="s">
        <v>63</v>
      </c>
    </row>
    <row r="23" spans="1:1" ht="14">
      <c r="A23" s="4" t="s">
        <v>64</v>
      </c>
    </row>
    <row r="24" spans="1:1" ht="14">
      <c r="A24" s="4" t="s">
        <v>65</v>
      </c>
    </row>
    <row r="25" spans="1:1" ht="14">
      <c r="A25" s="4" t="s">
        <v>66</v>
      </c>
    </row>
    <row r="26" spans="1:1" ht="14">
      <c r="A26" s="4" t="s">
        <v>67</v>
      </c>
    </row>
    <row r="27" spans="1:1" ht="14">
      <c r="A27" s="4" t="s">
        <v>68</v>
      </c>
    </row>
    <row r="28" spans="1:1" ht="14">
      <c r="A28" s="4" t="s">
        <v>69</v>
      </c>
    </row>
    <row r="29" spans="1:1" ht="14">
      <c r="A29" s="4" t="s">
        <v>70</v>
      </c>
    </row>
    <row r="30" spans="1:1" ht="14">
      <c r="A30" s="4" t="s">
        <v>71</v>
      </c>
    </row>
    <row r="31" spans="1:1" ht="14">
      <c r="A31" s="4" t="s">
        <v>72</v>
      </c>
    </row>
    <row r="32" spans="1:1" ht="14">
      <c r="A32" s="4" t="s">
        <v>73</v>
      </c>
    </row>
    <row r="33" spans="1:1" ht="14">
      <c r="A33" s="4" t="s">
        <v>74</v>
      </c>
    </row>
    <row r="34" spans="1:1" ht="14">
      <c r="A34" s="4" t="s">
        <v>75</v>
      </c>
    </row>
    <row r="35" spans="1:1" ht="14">
      <c r="A35" s="4" t="s">
        <v>76</v>
      </c>
    </row>
    <row r="36" spans="1:1" ht="14">
      <c r="A36" s="4" t="s">
        <v>77</v>
      </c>
    </row>
    <row r="37" spans="1:1" ht="14">
      <c r="A37" s="4" t="s">
        <v>78</v>
      </c>
    </row>
    <row r="38" spans="1:1" ht="14">
      <c r="A38" s="4" t="s">
        <v>79</v>
      </c>
    </row>
    <row r="39" spans="1:1" ht="14">
      <c r="A39" s="4" t="s">
        <v>80</v>
      </c>
    </row>
    <row r="40" spans="1:1" ht="14">
      <c r="A40" s="4" t="s">
        <v>81</v>
      </c>
    </row>
    <row r="41" spans="1:1" ht="14">
      <c r="A41" s="4" t="s">
        <v>82</v>
      </c>
    </row>
    <row r="42" spans="1:1" ht="14">
      <c r="A42" s="4" t="s">
        <v>83</v>
      </c>
    </row>
    <row r="43" spans="1:1" ht="14">
      <c r="A43" s="4" t="s">
        <v>84</v>
      </c>
    </row>
    <row r="44" spans="1:1" ht="14">
      <c r="A44" s="4" t="s">
        <v>85</v>
      </c>
    </row>
    <row r="45" spans="1:1" ht="14">
      <c r="A45" s="4" t="s">
        <v>86</v>
      </c>
    </row>
    <row r="46" spans="1:1" ht="14">
      <c r="A46" s="4" t="s">
        <v>87</v>
      </c>
    </row>
    <row r="47" spans="1:1" ht="14">
      <c r="A47" s="4" t="s">
        <v>88</v>
      </c>
    </row>
  </sheetData>
  <phoneticPr fontId="5"/>
  <conditionalFormatting sqref="C1:C3">
    <cfRule type="cellIs" dxfId="1" priority="2" operator="equal">
      <formula>0</formula>
    </cfRule>
  </conditionalFormatting>
  <conditionalFormatting sqref="E1:E4">
    <cfRule type="cellIs" dxfId="0" priority="1" operator="equal">
      <formula>0</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E71EA-A569-43F5-8290-94AB816DC8B0}">
  <sheetPr>
    <tabColor theme="6" tint="0.79998168889431442"/>
  </sheetPr>
  <dimension ref="A1:L36"/>
  <sheetViews>
    <sheetView view="pageBreakPreview" zoomScaleNormal="100" zoomScaleSheetLayoutView="100" workbookViewId="0">
      <selection sqref="A1:I1"/>
    </sheetView>
  </sheetViews>
  <sheetFormatPr defaultColWidth="8.81640625" defaultRowHeight="13"/>
  <cols>
    <col min="1" max="1" width="3.81640625" style="22" customWidth="1"/>
    <col min="2" max="2" width="12.453125" style="22" customWidth="1"/>
    <col min="3" max="3" width="7.453125" style="22" customWidth="1"/>
    <col min="4" max="4" width="12.453125" style="22" customWidth="1"/>
    <col min="5" max="5" width="5" style="22" customWidth="1"/>
    <col min="6" max="6" width="3.81640625" style="22" customWidth="1"/>
    <col min="7" max="7" width="7.453125" style="22" customWidth="1"/>
    <col min="8" max="8" width="25" style="22" customWidth="1"/>
    <col min="9" max="9" width="5" style="22" customWidth="1"/>
    <col min="10" max="11" width="8.81640625" style="22"/>
    <col min="12" max="12" width="26.81640625" style="22" bestFit="1" customWidth="1"/>
    <col min="13" max="16384" width="8.81640625" style="22"/>
  </cols>
  <sheetData>
    <row r="1" spans="1:12" ht="21" customHeight="1">
      <c r="A1" s="140" t="s">
        <v>159</v>
      </c>
      <c r="B1" s="140"/>
      <c r="C1" s="140"/>
      <c r="D1" s="140"/>
      <c r="E1" s="140"/>
      <c r="F1" s="140"/>
      <c r="G1" s="140"/>
      <c r="H1" s="140"/>
      <c r="I1" s="140"/>
      <c r="J1" s="42"/>
      <c r="L1" s="58"/>
    </row>
    <row r="2" spans="1:12" ht="22.5" customHeight="1" thickBot="1">
      <c r="A2" s="141" t="str">
        <f>IF(登録フォーム!B4="男子","＜男子団体戦＞",IF(登録フォーム!B4="女子","＜女子団体戦＞",""))</f>
        <v/>
      </c>
      <c r="B2" s="141"/>
      <c r="C2" s="141"/>
      <c r="D2" s="141"/>
      <c r="E2" s="141"/>
      <c r="F2" s="141"/>
      <c r="G2" s="141"/>
      <c r="H2" s="141"/>
      <c r="I2" s="141"/>
      <c r="J2" s="39"/>
    </row>
    <row r="3" spans="1:12" ht="24.9" customHeight="1">
      <c r="A3" s="142" t="s">
        <v>11</v>
      </c>
      <c r="B3" s="143"/>
      <c r="C3" s="43" t="s">
        <v>99</v>
      </c>
      <c r="D3" s="44">
        <f>+登録フォーム!B19</f>
        <v>0</v>
      </c>
      <c r="E3" s="45" t="s">
        <v>100</v>
      </c>
      <c r="F3" s="144" t="s">
        <v>0</v>
      </c>
      <c r="G3" s="145"/>
      <c r="H3" s="146">
        <f>+登録フォーム!B5</f>
        <v>0</v>
      </c>
      <c r="I3" s="147"/>
      <c r="J3" s="46"/>
    </row>
    <row r="4" spans="1:12" ht="12" customHeight="1">
      <c r="A4" s="148" t="s">
        <v>31</v>
      </c>
      <c r="B4" s="149"/>
      <c r="C4" s="150">
        <f>+登録フォーム!B7</f>
        <v>0</v>
      </c>
      <c r="D4" s="151"/>
      <c r="E4" s="151"/>
      <c r="F4" s="151"/>
      <c r="G4" s="151"/>
      <c r="H4" s="151"/>
      <c r="I4" s="152"/>
      <c r="J4" s="47"/>
    </row>
    <row r="5" spans="1:12" ht="24.9" customHeight="1">
      <c r="A5" s="153" t="s">
        <v>21</v>
      </c>
      <c r="B5" s="154"/>
      <c r="C5" s="155">
        <f>+登録フォーム!B6</f>
        <v>0</v>
      </c>
      <c r="D5" s="156"/>
      <c r="E5" s="156"/>
      <c r="F5" s="156"/>
      <c r="G5" s="156"/>
      <c r="H5" s="156"/>
      <c r="I5" s="157"/>
    </row>
    <row r="6" spans="1:12" ht="24.9" customHeight="1">
      <c r="A6" s="158" t="s">
        <v>24</v>
      </c>
      <c r="B6" s="159"/>
      <c r="C6" s="48" t="s">
        <v>2</v>
      </c>
      <c r="D6" s="49">
        <f>+登録フォーム!B9</f>
        <v>0</v>
      </c>
      <c r="E6" s="166"/>
      <c r="F6" s="166"/>
      <c r="G6" s="166"/>
      <c r="H6" s="167"/>
      <c r="I6" s="168"/>
    </row>
    <row r="7" spans="1:12" ht="24.9" customHeight="1">
      <c r="A7" s="158"/>
      <c r="B7" s="159"/>
      <c r="C7" s="162" t="str">
        <f>+H3&amp;登録フォーム!C10</f>
        <v>0</v>
      </c>
      <c r="D7" s="163"/>
      <c r="E7" s="163"/>
      <c r="F7" s="163"/>
      <c r="G7" s="163"/>
      <c r="H7" s="163"/>
      <c r="I7" s="164"/>
    </row>
    <row r="8" spans="1:12" ht="24.9" customHeight="1" thickBot="1">
      <c r="A8" s="160"/>
      <c r="B8" s="161"/>
      <c r="C8" s="24" t="s">
        <v>3</v>
      </c>
      <c r="D8" s="165">
        <f>+登録フォーム!B11</f>
        <v>0</v>
      </c>
      <c r="E8" s="165"/>
      <c r="F8" s="165"/>
      <c r="G8" s="50" t="s">
        <v>4</v>
      </c>
      <c r="H8" s="169">
        <f>+登録フォーム!B12</f>
        <v>0</v>
      </c>
      <c r="I8" s="170"/>
    </row>
    <row r="9" spans="1:12" ht="3.75" customHeight="1" thickBot="1">
      <c r="A9" s="25"/>
      <c r="B9" s="25"/>
    </row>
    <row r="10" spans="1:12" ht="12" customHeight="1">
      <c r="A10" s="222" t="s">
        <v>31</v>
      </c>
      <c r="B10" s="223"/>
      <c r="C10" s="224">
        <f>+登録フォーム!B21</f>
        <v>0</v>
      </c>
      <c r="D10" s="225"/>
      <c r="E10" s="225"/>
      <c r="F10" s="225"/>
      <c r="G10" s="225"/>
      <c r="H10" s="225"/>
      <c r="I10" s="226"/>
      <c r="J10" s="47"/>
    </row>
    <row r="11" spans="1:12" ht="24.9" customHeight="1">
      <c r="A11" s="227" t="s">
        <v>22</v>
      </c>
      <c r="B11" s="228"/>
      <c r="C11" s="231">
        <f>+登録フォーム!B20</f>
        <v>0</v>
      </c>
      <c r="D11" s="232"/>
      <c r="E11" s="232"/>
      <c r="F11" s="232"/>
      <c r="G11" s="232"/>
      <c r="H11" s="232"/>
      <c r="I11" s="233"/>
    </row>
    <row r="12" spans="1:12" ht="24.9" customHeight="1">
      <c r="A12" s="229"/>
      <c r="B12" s="230"/>
      <c r="C12" s="234" t="str">
        <f>IF(登録フォーム!E22="○","部活動指導員（　　○　　）","部活動指導員（　　　　　）")</f>
        <v>部活動指導員（　　　　　）</v>
      </c>
      <c r="D12" s="235"/>
      <c r="E12" s="236"/>
      <c r="F12" s="237" t="s">
        <v>39</v>
      </c>
      <c r="G12" s="237"/>
      <c r="H12" s="238">
        <f>+登録フォーム!C23</f>
        <v>0</v>
      </c>
      <c r="I12" s="239"/>
    </row>
    <row r="13" spans="1:12" ht="24.9" customHeight="1" thickBot="1">
      <c r="A13" s="240" t="s">
        <v>23</v>
      </c>
      <c r="B13" s="241"/>
      <c r="C13" s="51" t="s">
        <v>3</v>
      </c>
      <c r="D13" s="242">
        <f>+登録フォーム!B24</f>
        <v>0</v>
      </c>
      <c r="E13" s="242"/>
      <c r="F13" s="243" t="s">
        <v>29</v>
      </c>
      <c r="G13" s="243"/>
      <c r="H13" s="220">
        <f>+登録フォーム!B25</f>
        <v>0</v>
      </c>
      <c r="I13" s="221"/>
    </row>
    <row r="14" spans="1:12">
      <c r="B14" s="32" t="s">
        <v>36</v>
      </c>
    </row>
    <row r="15" spans="1:12" ht="22.5" customHeight="1" thickBot="1">
      <c r="B15" s="32" t="s">
        <v>40</v>
      </c>
    </row>
    <row r="16" spans="1:12" ht="20.25" customHeight="1">
      <c r="A16" s="174" t="str">
        <f>IF(登録フォーム!B27="","",登録フォーム!D29)</f>
        <v/>
      </c>
      <c r="B16" s="175"/>
      <c r="C16" s="176"/>
      <c r="D16" s="52" t="s">
        <v>19</v>
      </c>
      <c r="E16" s="215">
        <f>+登録フォーム!B28</f>
        <v>0</v>
      </c>
      <c r="F16" s="216"/>
      <c r="G16" s="216"/>
      <c r="H16" s="216"/>
      <c r="I16" s="217"/>
    </row>
    <row r="17" spans="1:9" ht="24.5" customHeight="1" thickBot="1">
      <c r="A17" s="177"/>
      <c r="B17" s="178"/>
      <c r="C17" s="179"/>
      <c r="D17" s="34" t="s">
        <v>229</v>
      </c>
      <c r="E17" s="171">
        <f>+登録フォーム!B27</f>
        <v>0</v>
      </c>
      <c r="F17" s="172"/>
      <c r="G17" s="172"/>
      <c r="H17" s="172"/>
      <c r="I17" s="173"/>
    </row>
    <row r="18" spans="1:9" ht="15" customHeight="1">
      <c r="A18" s="190" t="s">
        <v>30</v>
      </c>
      <c r="B18" s="190"/>
      <c r="C18" s="190"/>
      <c r="D18" s="190"/>
      <c r="E18" s="190"/>
      <c r="F18" s="190"/>
      <c r="G18" s="190"/>
      <c r="H18" s="190"/>
      <c r="I18" s="190"/>
    </row>
    <row r="19" spans="1:9" ht="15" customHeight="1">
      <c r="A19" s="53"/>
      <c r="B19" s="53"/>
      <c r="C19" s="53"/>
      <c r="D19" s="53"/>
      <c r="E19" s="53"/>
      <c r="F19" s="53"/>
      <c r="G19" s="53"/>
      <c r="H19" s="53"/>
      <c r="I19" s="53"/>
    </row>
    <row r="20" spans="1:9" ht="22.5" customHeight="1" thickBot="1">
      <c r="A20" s="35" t="s">
        <v>35</v>
      </c>
      <c r="B20" s="35"/>
      <c r="C20" s="35"/>
      <c r="D20" s="28" t="s">
        <v>28</v>
      </c>
      <c r="E20" s="35"/>
      <c r="F20" s="35"/>
      <c r="G20" s="35"/>
      <c r="H20" s="35"/>
      <c r="I20" s="35"/>
    </row>
    <row r="21" spans="1:9" ht="12" customHeight="1">
      <c r="A21" s="191" t="s">
        <v>5</v>
      </c>
      <c r="B21" s="193" t="s">
        <v>31</v>
      </c>
      <c r="C21" s="194"/>
      <c r="D21" s="194"/>
      <c r="E21" s="195" t="s">
        <v>6</v>
      </c>
      <c r="F21" s="197" t="s">
        <v>5</v>
      </c>
      <c r="G21" s="193" t="s">
        <v>31</v>
      </c>
      <c r="H21" s="194"/>
      <c r="I21" s="199" t="s">
        <v>6</v>
      </c>
    </row>
    <row r="22" spans="1:9" ht="24.9" customHeight="1">
      <c r="A22" s="192"/>
      <c r="B22" s="201" t="s">
        <v>7</v>
      </c>
      <c r="C22" s="202"/>
      <c r="D22" s="202"/>
      <c r="E22" s="196"/>
      <c r="F22" s="198"/>
      <c r="G22" s="201" t="s">
        <v>8</v>
      </c>
      <c r="H22" s="202"/>
      <c r="I22" s="200"/>
    </row>
    <row r="23" spans="1:9" ht="12" customHeight="1">
      <c r="A23" s="184">
        <v>1</v>
      </c>
      <c r="B23" s="186" t="str">
        <f>IF(登録フォーム!B36="","",登録フォーム!B36)</f>
        <v/>
      </c>
      <c r="C23" s="187"/>
      <c r="D23" s="187"/>
      <c r="E23" s="188" t="str">
        <f>IF(登録フォーム!B37="","",登録フォーム!B37)</f>
        <v/>
      </c>
      <c r="F23" s="180">
        <v>5</v>
      </c>
      <c r="G23" s="182" t="str">
        <f>IF(登録フォーム!B52="","",登録フォーム!B52)</f>
        <v/>
      </c>
      <c r="H23" s="183"/>
      <c r="I23" s="206" t="str">
        <f>IF(登録フォーム!B53="","",登録フォーム!B53)</f>
        <v/>
      </c>
    </row>
    <row r="24" spans="1:9" ht="24.9" customHeight="1">
      <c r="A24" s="185"/>
      <c r="B24" s="208" t="str">
        <f>IF(登録フォーム!B35="","",登録フォーム!B35)</f>
        <v/>
      </c>
      <c r="C24" s="209"/>
      <c r="D24" s="209"/>
      <c r="E24" s="189"/>
      <c r="F24" s="219"/>
      <c r="G24" s="208" t="str">
        <f>IF(登録フォーム!B51="","",登録フォーム!B51)</f>
        <v/>
      </c>
      <c r="H24" s="209"/>
      <c r="I24" s="218"/>
    </row>
    <row r="25" spans="1:9" ht="12" customHeight="1">
      <c r="A25" s="184">
        <v>2</v>
      </c>
      <c r="B25" s="204" t="str">
        <f>IF(登録フォーム!B40="","",登録フォーム!B40)</f>
        <v/>
      </c>
      <c r="C25" s="205"/>
      <c r="D25" s="205"/>
      <c r="E25" s="188" t="str">
        <f>IF(登録フォーム!B41="","",登録フォーム!B41)</f>
        <v/>
      </c>
      <c r="F25" s="180">
        <v>6</v>
      </c>
      <c r="G25" s="182" t="str">
        <f>IF(登録フォーム!B56="","",登録フォーム!B56)</f>
        <v/>
      </c>
      <c r="H25" s="183"/>
      <c r="I25" s="206" t="str">
        <f>IF(登録フォーム!B57="","",登録フォーム!B57)</f>
        <v/>
      </c>
    </row>
    <row r="26" spans="1:9" ht="24.9" customHeight="1">
      <c r="A26" s="185"/>
      <c r="B26" s="208" t="str">
        <f>IF(登録フォーム!B39="","",登録フォーム!B39)</f>
        <v/>
      </c>
      <c r="C26" s="209"/>
      <c r="D26" s="209"/>
      <c r="E26" s="189"/>
      <c r="F26" s="219"/>
      <c r="G26" s="208" t="str">
        <f>IF(登録フォーム!B55="","",登録フォーム!B55)</f>
        <v/>
      </c>
      <c r="H26" s="209"/>
      <c r="I26" s="218"/>
    </row>
    <row r="27" spans="1:9" ht="12" customHeight="1">
      <c r="A27" s="184">
        <v>3</v>
      </c>
      <c r="B27" s="204" t="str">
        <f>IF(登録フォーム!B44="","",登録フォーム!B44)</f>
        <v/>
      </c>
      <c r="C27" s="205"/>
      <c r="D27" s="205"/>
      <c r="E27" s="188" t="str">
        <f>IF(登録フォーム!B45="","",登録フォーム!B45)</f>
        <v/>
      </c>
      <c r="F27" s="180">
        <v>7</v>
      </c>
      <c r="G27" s="182" t="str">
        <f>IF(登録フォーム!B60="","",登録フォーム!B60)</f>
        <v/>
      </c>
      <c r="H27" s="183"/>
      <c r="I27" s="206" t="str">
        <f>IF(登録フォーム!B61="","",登録フォーム!B61)</f>
        <v/>
      </c>
    </row>
    <row r="28" spans="1:9" ht="24.9" customHeight="1" thickBot="1">
      <c r="A28" s="185"/>
      <c r="B28" s="208" t="str">
        <f>IF(登録フォーム!B43="","",登録フォーム!B43)</f>
        <v/>
      </c>
      <c r="C28" s="209"/>
      <c r="D28" s="209"/>
      <c r="E28" s="189"/>
      <c r="F28" s="181"/>
      <c r="G28" s="212" t="str">
        <f>IF(登録フォーム!B59="","",登録フォーム!B59)</f>
        <v/>
      </c>
      <c r="H28" s="213"/>
      <c r="I28" s="207"/>
    </row>
    <row r="29" spans="1:9" ht="12" customHeight="1">
      <c r="A29" s="184">
        <v>4</v>
      </c>
      <c r="B29" s="204" t="str">
        <f>IF(登録フォーム!B48="","",登録フォーム!B48)</f>
        <v/>
      </c>
      <c r="C29" s="205"/>
      <c r="D29" s="205"/>
      <c r="E29" s="206" t="str">
        <f>IF(登録フォーム!B49="","",登録フォーム!B49)</f>
        <v/>
      </c>
      <c r="F29" s="47"/>
      <c r="G29" s="47"/>
      <c r="H29" s="54"/>
      <c r="I29" s="211"/>
    </row>
    <row r="30" spans="1:9" ht="24.9" customHeight="1" thickBot="1">
      <c r="A30" s="203"/>
      <c r="B30" s="212" t="str">
        <f>IF(登録フォーム!B47="","",登録フォーム!B47)</f>
        <v/>
      </c>
      <c r="C30" s="213"/>
      <c r="D30" s="213"/>
      <c r="E30" s="207"/>
      <c r="H30" s="55"/>
      <c r="I30" s="211"/>
    </row>
    <row r="31" spans="1:9" ht="9.75" customHeight="1"/>
    <row r="32" spans="1:9" ht="18.75" customHeight="1">
      <c r="B32" s="214" t="s">
        <v>16</v>
      </c>
      <c r="C32" s="214"/>
      <c r="D32" s="214"/>
      <c r="E32" s="214"/>
      <c r="F32" s="214"/>
      <c r="G32" s="214"/>
      <c r="H32" s="214"/>
    </row>
    <row r="33" spans="2:9" ht="18.75" customHeight="1">
      <c r="B33" s="214"/>
      <c r="C33" s="214"/>
      <c r="D33" s="214"/>
      <c r="E33" s="214"/>
      <c r="F33" s="214"/>
      <c r="G33" s="214"/>
      <c r="H33" s="214"/>
    </row>
    <row r="34" spans="2:9" ht="34.5" customHeight="1">
      <c r="B34" s="40" t="s">
        <v>220</v>
      </c>
      <c r="C34" s="40" t="str">
        <f>+登録フォーム!B14&amp;"  月"</f>
        <v xml:space="preserve">  月</v>
      </c>
      <c r="D34" s="41" t="str">
        <f>+登録フォーム!D14&amp;"  日"</f>
        <v xml:space="preserve">  日</v>
      </c>
    </row>
    <row r="35" spans="2:9" ht="39" customHeight="1">
      <c r="B35" s="68"/>
      <c r="C35" s="68"/>
      <c r="D35" s="68"/>
      <c r="E35" s="59">
        <f>+C5</f>
        <v>0</v>
      </c>
      <c r="F35" s="60" t="s">
        <v>160</v>
      </c>
      <c r="G35" s="68"/>
      <c r="H35" s="56">
        <f>+登録フォーム!B13</f>
        <v>0</v>
      </c>
      <c r="I35" s="57" t="s">
        <v>114</v>
      </c>
    </row>
    <row r="36" spans="2:9" ht="27" customHeight="1">
      <c r="B36" s="210" t="s">
        <v>219</v>
      </c>
      <c r="C36" s="210"/>
      <c r="D36" s="210"/>
      <c r="E36" s="210"/>
      <c r="F36" s="210"/>
      <c r="G36" s="210"/>
      <c r="H36" s="210"/>
      <c r="I36" s="210"/>
    </row>
  </sheetData>
  <protectedRanges>
    <protectedRange sqref="A34 C34:I34 A35:I36" name="範囲1"/>
    <protectedRange sqref="B34" name="範囲1_1_1"/>
  </protectedRanges>
  <mergeCells count="69">
    <mergeCell ref="H13:I13"/>
    <mergeCell ref="A10:B10"/>
    <mergeCell ref="C10:I10"/>
    <mergeCell ref="A11:B12"/>
    <mergeCell ref="C11:I11"/>
    <mergeCell ref="C12:E12"/>
    <mergeCell ref="F12:G12"/>
    <mergeCell ref="H12:I12"/>
    <mergeCell ref="A13:B13"/>
    <mergeCell ref="D13:E13"/>
    <mergeCell ref="F13:G13"/>
    <mergeCell ref="B36:I36"/>
    <mergeCell ref="I29:I30"/>
    <mergeCell ref="B30:D30"/>
    <mergeCell ref="B32:H33"/>
    <mergeCell ref="E16:I16"/>
    <mergeCell ref="I27:I28"/>
    <mergeCell ref="G28:H28"/>
    <mergeCell ref="I25:I26"/>
    <mergeCell ref="I23:I24"/>
    <mergeCell ref="B24:D24"/>
    <mergeCell ref="G24:H24"/>
    <mergeCell ref="F25:F26"/>
    <mergeCell ref="G25:H25"/>
    <mergeCell ref="G26:H26"/>
    <mergeCell ref="F23:F24"/>
    <mergeCell ref="G23:H23"/>
    <mergeCell ref="A29:A30"/>
    <mergeCell ref="B29:D29"/>
    <mergeCell ref="E29:E30"/>
    <mergeCell ref="A25:A26"/>
    <mergeCell ref="B25:D25"/>
    <mergeCell ref="E25:E26"/>
    <mergeCell ref="A27:A28"/>
    <mergeCell ref="B27:D27"/>
    <mergeCell ref="E27:E28"/>
    <mergeCell ref="B28:D28"/>
    <mergeCell ref="B26:D26"/>
    <mergeCell ref="E17:I17"/>
    <mergeCell ref="A16:C17"/>
    <mergeCell ref="F27:F28"/>
    <mergeCell ref="G27:H27"/>
    <mergeCell ref="A23:A24"/>
    <mergeCell ref="B23:D23"/>
    <mergeCell ref="E23:E24"/>
    <mergeCell ref="A18:I18"/>
    <mergeCell ref="A21:A22"/>
    <mergeCell ref="B21:D21"/>
    <mergeCell ref="E21:E22"/>
    <mergeCell ref="F21:F22"/>
    <mergeCell ref="G21:H21"/>
    <mergeCell ref="I21:I22"/>
    <mergeCell ref="B22:D22"/>
    <mergeCell ref="G22:H22"/>
    <mergeCell ref="A4:B4"/>
    <mergeCell ref="C4:I4"/>
    <mergeCell ref="A5:B5"/>
    <mergeCell ref="C5:I5"/>
    <mergeCell ref="A6:B8"/>
    <mergeCell ref="C7:I7"/>
    <mergeCell ref="D8:F8"/>
    <mergeCell ref="E6:G6"/>
    <mergeCell ref="H6:I6"/>
    <mergeCell ref="H8:I8"/>
    <mergeCell ref="A1:I1"/>
    <mergeCell ref="A2:I2"/>
    <mergeCell ref="A3:B3"/>
    <mergeCell ref="F3:G3"/>
    <mergeCell ref="H3:I3"/>
  </mergeCells>
  <phoneticPr fontId="5"/>
  <conditionalFormatting sqref="J3 C10:I11 C12 H12 F12">
    <cfRule type="cellIs" dxfId="15" priority="2" operator="equal">
      <formula>0</formula>
    </cfRule>
  </conditionalFormatting>
  <conditionalFormatting sqref="G23:I28 C4:I5 D6:E6 C7:I7 D8:F8 H8 D13 E16:I16 B23:E30 H3 A16 H6">
    <cfRule type="cellIs" dxfId="14" priority="1" operator="equal">
      <formula>0</formula>
    </cfRule>
  </conditionalFormatting>
  <printOptions horizontalCentered="1" verticalCentered="1"/>
  <pageMargins left="0.98425196850393704" right="0.39370078740157483" top="0.59055118110236227" bottom="0.59055118110236227" header="0.31496062992125984" footer="0.27559055118110237"/>
  <pageSetup paperSize="9" orientation="portrait" r:id="rId1"/>
  <headerFooter scaleWithDoc="0" alignWithMargins="0">
    <oddFooter xml:space="preserve">&amp;C&amp;"ＭＳ 明朝,標準"&amp;12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M48"/>
  <sheetViews>
    <sheetView view="pageBreakPreview" zoomScaleNormal="145" zoomScaleSheetLayoutView="100" workbookViewId="0">
      <selection sqref="A1:L1"/>
    </sheetView>
  </sheetViews>
  <sheetFormatPr defaultColWidth="8.81640625" defaultRowHeight="13"/>
  <cols>
    <col min="1" max="1" width="3.81640625" style="22" customWidth="1"/>
    <col min="2" max="2" width="12.453125" style="22" customWidth="1"/>
    <col min="3" max="3" width="6.90625" style="22" customWidth="1"/>
    <col min="4" max="4" width="11.90625" style="22" customWidth="1"/>
    <col min="5" max="6" width="4.36328125" style="22" customWidth="1"/>
    <col min="7" max="8" width="3.81640625" style="22" customWidth="1"/>
    <col min="9" max="9" width="8.81640625" style="22" customWidth="1"/>
    <col min="10" max="10" width="15" style="22" customWidth="1"/>
    <col min="11" max="11" width="3.81640625" style="22" customWidth="1"/>
    <col min="12" max="13" width="4.36328125" style="22" customWidth="1"/>
    <col min="14" max="16384" width="8.81640625" style="22"/>
  </cols>
  <sheetData>
    <row r="1" spans="1:12" ht="21" customHeight="1">
      <c r="A1" s="140" t="s">
        <v>159</v>
      </c>
      <c r="B1" s="140"/>
      <c r="C1" s="140"/>
      <c r="D1" s="140"/>
      <c r="E1" s="140"/>
      <c r="F1" s="140"/>
      <c r="G1" s="140"/>
      <c r="H1" s="140"/>
      <c r="I1" s="140"/>
      <c r="J1" s="140"/>
      <c r="K1" s="140"/>
      <c r="L1" s="140"/>
    </row>
    <row r="2" spans="1:12" ht="18.75" customHeight="1" thickBot="1">
      <c r="A2" s="172" t="str">
        <f>IF(登録フォーム!B4="男子","＜男子個人戦＞",IF(登録フォーム!B4="女子","＜女子個人戦＞",""))</f>
        <v/>
      </c>
      <c r="B2" s="172"/>
      <c r="C2" s="172"/>
      <c r="D2" s="172"/>
      <c r="E2" s="172"/>
      <c r="F2" s="172"/>
      <c r="G2" s="172"/>
      <c r="H2" s="172"/>
      <c r="I2" s="172"/>
      <c r="J2" s="172"/>
      <c r="K2" s="172"/>
      <c r="L2" s="172"/>
    </row>
    <row r="3" spans="1:12" ht="22.5" customHeight="1">
      <c r="A3" s="142" t="s">
        <v>12</v>
      </c>
      <c r="B3" s="143"/>
      <c r="C3" s="146" t="e">
        <f>VLOOKUP(登録フォーム!B5,登録フォーム!S3:T53,2,FALSE)</f>
        <v>#N/A</v>
      </c>
      <c r="D3" s="286"/>
      <c r="E3" s="286"/>
      <c r="F3" s="287"/>
      <c r="G3" s="143" t="s">
        <v>0</v>
      </c>
      <c r="H3" s="143"/>
      <c r="I3" s="143"/>
      <c r="J3" s="288">
        <f>+登録フォーム!B5</f>
        <v>0</v>
      </c>
      <c r="K3" s="288"/>
      <c r="L3" s="289"/>
    </row>
    <row r="4" spans="1:12" ht="12" customHeight="1">
      <c r="A4" s="290" t="s">
        <v>33</v>
      </c>
      <c r="B4" s="291"/>
      <c r="C4" s="292">
        <f>+登録フォーム!B7</f>
        <v>0</v>
      </c>
      <c r="D4" s="293"/>
      <c r="E4" s="293"/>
      <c r="F4" s="293"/>
      <c r="G4" s="293"/>
      <c r="H4" s="293"/>
      <c r="I4" s="293"/>
      <c r="J4" s="293"/>
      <c r="K4" s="293"/>
      <c r="L4" s="294"/>
    </row>
    <row r="5" spans="1:12" ht="20.25" customHeight="1">
      <c r="A5" s="153" t="s">
        <v>21</v>
      </c>
      <c r="B5" s="154"/>
      <c r="C5" s="268">
        <f>+登録フォーム!B6</f>
        <v>0</v>
      </c>
      <c r="D5" s="269"/>
      <c r="E5" s="269"/>
      <c r="F5" s="269"/>
      <c r="G5" s="269"/>
      <c r="H5" s="269"/>
      <c r="I5" s="269"/>
      <c r="J5" s="269"/>
      <c r="K5" s="269"/>
      <c r="L5" s="270"/>
    </row>
    <row r="6" spans="1:12" ht="21" customHeight="1">
      <c r="A6" s="244" t="s">
        <v>24</v>
      </c>
      <c r="B6" s="245"/>
      <c r="C6" s="23" t="s">
        <v>2</v>
      </c>
      <c r="D6" s="275">
        <f>+登録フォーム!B9</f>
        <v>0</v>
      </c>
      <c r="E6" s="275"/>
      <c r="F6" s="275"/>
      <c r="G6" s="275"/>
      <c r="H6" s="275"/>
      <c r="I6" s="275"/>
      <c r="J6" s="275"/>
      <c r="K6" s="275"/>
      <c r="L6" s="276"/>
    </row>
    <row r="7" spans="1:12" ht="28.75" customHeight="1">
      <c r="A7" s="158"/>
      <c r="B7" s="159"/>
      <c r="C7" s="246" t="str">
        <f>+J3&amp;登録フォーム!C10</f>
        <v>0</v>
      </c>
      <c r="D7" s="247"/>
      <c r="E7" s="247"/>
      <c r="F7" s="247"/>
      <c r="G7" s="247"/>
      <c r="H7" s="247"/>
      <c r="I7" s="247"/>
      <c r="J7" s="247"/>
      <c r="K7" s="247"/>
      <c r="L7" s="248"/>
    </row>
    <row r="8" spans="1:12" ht="18" customHeight="1" thickBot="1">
      <c r="A8" s="160"/>
      <c r="B8" s="161"/>
      <c r="C8" s="24" t="s">
        <v>3</v>
      </c>
      <c r="D8" s="178">
        <f>+登録フォーム!B11</f>
        <v>0</v>
      </c>
      <c r="E8" s="178"/>
      <c r="F8" s="178"/>
      <c r="G8" s="165" t="s">
        <v>4</v>
      </c>
      <c r="H8" s="165"/>
      <c r="I8" s="178">
        <f>+登録フォーム!B12</f>
        <v>0</v>
      </c>
      <c r="J8" s="178"/>
      <c r="K8" s="178"/>
      <c r="L8" s="277"/>
    </row>
    <row r="9" spans="1:12" ht="3.75" customHeight="1" thickBot="1">
      <c r="A9" s="25"/>
      <c r="B9" s="25"/>
    </row>
    <row r="10" spans="1:12" ht="12" customHeight="1">
      <c r="A10" s="222" t="s">
        <v>34</v>
      </c>
      <c r="B10" s="255"/>
      <c r="C10" s="278" t="s">
        <v>102</v>
      </c>
      <c r="D10" s="279"/>
      <c r="E10" s="256">
        <f>+登録フォーム!K24</f>
        <v>0</v>
      </c>
      <c r="F10" s="256"/>
      <c r="G10" s="256"/>
      <c r="H10" s="256"/>
      <c r="I10" s="256"/>
      <c r="J10" s="256"/>
      <c r="K10" s="256"/>
      <c r="L10" s="257"/>
    </row>
    <row r="11" spans="1:12" ht="12.9" customHeight="1">
      <c r="A11" s="258" t="s">
        <v>25</v>
      </c>
      <c r="B11" s="259"/>
      <c r="C11" s="280"/>
      <c r="D11" s="281"/>
      <c r="E11" s="265">
        <f>+登録フォーム!K23</f>
        <v>0</v>
      </c>
      <c r="F11" s="266"/>
      <c r="G11" s="266"/>
      <c r="H11" s="266"/>
      <c r="I11" s="266"/>
      <c r="J11" s="266"/>
      <c r="K11" s="266"/>
      <c r="L11" s="267"/>
    </row>
    <row r="12" spans="1:12" ht="12.9" customHeight="1">
      <c r="A12" s="258"/>
      <c r="B12" s="259"/>
      <c r="C12" s="282">
        <f>+登録フォーム!K25</f>
        <v>0</v>
      </c>
      <c r="D12" s="283"/>
      <c r="E12" s="265"/>
      <c r="F12" s="266"/>
      <c r="G12" s="266"/>
      <c r="H12" s="266"/>
      <c r="I12" s="266"/>
      <c r="J12" s="266"/>
      <c r="K12" s="266"/>
      <c r="L12" s="267"/>
    </row>
    <row r="13" spans="1:12" ht="12.9" customHeight="1">
      <c r="A13" s="258"/>
      <c r="B13" s="259"/>
      <c r="C13" s="284"/>
      <c r="D13" s="285"/>
      <c r="E13" s="268"/>
      <c r="F13" s="269"/>
      <c r="G13" s="269"/>
      <c r="H13" s="269"/>
      <c r="I13" s="269"/>
      <c r="J13" s="269"/>
      <c r="K13" s="269"/>
      <c r="L13" s="270"/>
    </row>
    <row r="14" spans="1:12" ht="18.75" customHeight="1" thickBot="1">
      <c r="A14" s="260"/>
      <c r="B14" s="261"/>
      <c r="C14" s="271" t="s">
        <v>42</v>
      </c>
      <c r="D14" s="271"/>
      <c r="E14" s="272" t="str">
        <f>IF(C12="部活動指導員",登録フォーム!C23,"")</f>
        <v/>
      </c>
      <c r="F14" s="273"/>
      <c r="G14" s="273"/>
      <c r="H14" s="273"/>
      <c r="I14" s="273"/>
      <c r="J14" s="273"/>
      <c r="K14" s="273"/>
      <c r="L14" s="274"/>
    </row>
    <row r="15" spans="1:12" ht="15.75" customHeight="1">
      <c r="A15" s="26"/>
      <c r="C15" s="27" t="s">
        <v>101</v>
      </c>
      <c r="E15" s="28"/>
      <c r="F15" s="28"/>
      <c r="G15" s="28"/>
      <c r="H15" s="28"/>
      <c r="I15" s="28"/>
      <c r="J15" s="28"/>
      <c r="K15" s="28"/>
      <c r="L15" s="28"/>
    </row>
    <row r="16" spans="1:12" ht="3.9" customHeight="1" thickBot="1">
      <c r="A16" s="26"/>
      <c r="D16" s="29"/>
      <c r="E16" s="30"/>
      <c r="F16" s="30"/>
      <c r="G16" s="30"/>
      <c r="H16" s="30"/>
      <c r="I16" s="30"/>
      <c r="J16" s="30"/>
      <c r="K16" s="30"/>
      <c r="L16" s="30"/>
    </row>
    <row r="17" spans="1:13" ht="12" customHeight="1">
      <c r="A17" s="222" t="s">
        <v>33</v>
      </c>
      <c r="B17" s="223"/>
      <c r="C17" s="262" t="str">
        <f>+登録フォーム!K20</f>
        <v/>
      </c>
      <c r="D17" s="263"/>
      <c r="E17" s="263"/>
      <c r="F17" s="263"/>
      <c r="G17" s="263"/>
      <c r="H17" s="263"/>
      <c r="I17" s="263"/>
      <c r="J17" s="263"/>
      <c r="K17" s="263"/>
      <c r="L17" s="264"/>
    </row>
    <row r="18" spans="1:13" ht="20.25" customHeight="1">
      <c r="A18" s="229" t="s">
        <v>22</v>
      </c>
      <c r="B18" s="230"/>
      <c r="C18" s="249" t="str">
        <f>+登録フォーム!K19</f>
        <v/>
      </c>
      <c r="D18" s="250"/>
      <c r="E18" s="250"/>
      <c r="F18" s="250"/>
      <c r="G18" s="250"/>
      <c r="H18" s="250"/>
      <c r="I18" s="250"/>
      <c r="J18" s="250"/>
      <c r="K18" s="250"/>
      <c r="L18" s="251"/>
    </row>
    <row r="19" spans="1:13" ht="13.5" customHeight="1" thickBot="1">
      <c r="A19" s="160" t="s">
        <v>23</v>
      </c>
      <c r="B19" s="161"/>
      <c r="C19" s="31" t="s">
        <v>3</v>
      </c>
      <c r="D19" s="242" t="str">
        <f>+登録フォーム!K21</f>
        <v/>
      </c>
      <c r="E19" s="242"/>
      <c r="F19" s="242"/>
      <c r="G19" s="252" t="s">
        <v>29</v>
      </c>
      <c r="H19" s="252"/>
      <c r="I19" s="253" t="str">
        <f>+登録フォーム!K22</f>
        <v/>
      </c>
      <c r="J19" s="242"/>
      <c r="K19" s="242"/>
      <c r="L19" s="254"/>
    </row>
    <row r="20" spans="1:13" ht="15.75" customHeight="1">
      <c r="A20" s="335" t="s">
        <v>37</v>
      </c>
      <c r="B20" s="335"/>
      <c r="C20" s="335"/>
      <c r="D20" s="335"/>
      <c r="E20" s="335"/>
      <c r="F20" s="335"/>
      <c r="G20" s="335"/>
      <c r="H20" s="335"/>
      <c r="I20" s="335"/>
      <c r="J20" s="335"/>
      <c r="K20" s="335"/>
      <c r="L20" s="335"/>
      <c r="M20" s="335"/>
    </row>
    <row r="21" spans="1:13" ht="6" customHeight="1" thickBot="1">
      <c r="A21" s="28"/>
      <c r="B21" s="32"/>
    </row>
    <row r="22" spans="1:13" ht="12" customHeight="1">
      <c r="A22" s="337" t="s">
        <v>9</v>
      </c>
      <c r="B22" s="338"/>
      <c r="C22" s="339"/>
      <c r="D22" s="33" t="s">
        <v>1</v>
      </c>
      <c r="E22" s="215">
        <f>+登録フォーム!K28</f>
        <v>0</v>
      </c>
      <c r="F22" s="216"/>
      <c r="G22" s="216"/>
      <c r="H22" s="216"/>
      <c r="I22" s="216"/>
      <c r="J22" s="216"/>
      <c r="K22" s="216"/>
      <c r="L22" s="217"/>
    </row>
    <row r="23" spans="1:13" ht="20.25" customHeight="1" thickBot="1">
      <c r="A23" s="340"/>
      <c r="B23" s="165"/>
      <c r="C23" s="341"/>
      <c r="D23" s="34" t="s">
        <v>17</v>
      </c>
      <c r="E23" s="320">
        <f>+登録フォーム!K27</f>
        <v>0</v>
      </c>
      <c r="F23" s="321"/>
      <c r="G23" s="321"/>
      <c r="H23" s="321"/>
      <c r="I23" s="321"/>
      <c r="J23" s="321"/>
      <c r="K23" s="321"/>
      <c r="L23" s="342"/>
    </row>
    <row r="24" spans="1:13" ht="13.5" customHeight="1">
      <c r="D24" s="295" t="s">
        <v>265</v>
      </c>
      <c r="E24" s="295"/>
      <c r="F24" s="295"/>
      <c r="G24" s="295"/>
      <c r="H24" s="295"/>
      <c r="I24" s="295"/>
      <c r="J24" s="295"/>
      <c r="K24" s="295"/>
      <c r="L24" s="295"/>
      <c r="M24" s="295"/>
    </row>
    <row r="25" spans="1:13" ht="22.5" customHeight="1" thickBot="1">
      <c r="A25" s="70" t="str">
        <f>IF(登録フォーム!B4="男子","男子＜単＞選手名",IF(登録フォーム!B4="女子","女子＜単＞選手名",""))</f>
        <v/>
      </c>
      <c r="B25" s="35"/>
      <c r="C25" s="35"/>
      <c r="D25" s="296"/>
      <c r="E25" s="296"/>
      <c r="F25" s="296"/>
      <c r="G25" s="296"/>
      <c r="H25" s="296"/>
      <c r="I25" s="296"/>
      <c r="J25" s="296"/>
      <c r="K25" s="296"/>
      <c r="L25" s="296"/>
      <c r="M25" s="296"/>
    </row>
    <row r="26" spans="1:13" ht="12" customHeight="1">
      <c r="A26" s="191" t="s">
        <v>5</v>
      </c>
      <c r="B26" s="311" t="s">
        <v>31</v>
      </c>
      <c r="C26" s="311"/>
      <c r="D26" s="312"/>
      <c r="E26" s="195" t="s">
        <v>6</v>
      </c>
      <c r="F26" s="306" t="s">
        <v>11</v>
      </c>
      <c r="G26" s="191" t="s">
        <v>5</v>
      </c>
      <c r="H26" s="312" t="s">
        <v>32</v>
      </c>
      <c r="I26" s="255"/>
      <c r="J26" s="255"/>
      <c r="K26" s="313"/>
      <c r="L26" s="195" t="s">
        <v>6</v>
      </c>
      <c r="M26" s="306" t="s">
        <v>11</v>
      </c>
    </row>
    <row r="27" spans="1:13" ht="18" customHeight="1">
      <c r="A27" s="192"/>
      <c r="B27" s="308" t="s">
        <v>7</v>
      </c>
      <c r="C27" s="308"/>
      <c r="D27" s="309"/>
      <c r="E27" s="196"/>
      <c r="F27" s="307"/>
      <c r="G27" s="192"/>
      <c r="H27" s="309" t="s">
        <v>7</v>
      </c>
      <c r="I27" s="237"/>
      <c r="J27" s="237"/>
      <c r="K27" s="310"/>
      <c r="L27" s="196"/>
      <c r="M27" s="307"/>
    </row>
    <row r="28" spans="1:13" ht="12" customHeight="1">
      <c r="A28" s="184">
        <v>1</v>
      </c>
      <c r="B28" s="297" t="str">
        <f>IF(登録フォーム!K37="","",登録フォーム!K37)</f>
        <v/>
      </c>
      <c r="C28" s="297"/>
      <c r="D28" s="292"/>
      <c r="E28" s="298" t="str">
        <f>IF(登録フォーム!K38="","",登録フォーム!K38)</f>
        <v/>
      </c>
      <c r="F28" s="300" t="str">
        <f>IF(登録フォーム!K39="","",登録フォーム!K39)</f>
        <v/>
      </c>
      <c r="G28" s="184">
        <v>3</v>
      </c>
      <c r="H28" s="150" t="str">
        <f>IF(登録フォーム!K47="","",登録フォーム!K47)</f>
        <v/>
      </c>
      <c r="I28" s="151"/>
      <c r="J28" s="151"/>
      <c r="K28" s="302" t="str">
        <f>IF(登録フォーム!Q36="","",登録フォーム!Q36)</f>
        <v/>
      </c>
      <c r="L28" s="303" t="str">
        <f>IF(登録フォーム!K48="","",登録フォーム!K48)</f>
        <v/>
      </c>
      <c r="M28" s="300" t="str">
        <f>IF(登録フォーム!K49="","",登録フォーム!K49)</f>
        <v/>
      </c>
    </row>
    <row r="29" spans="1:13" ht="20.25" customHeight="1">
      <c r="A29" s="185"/>
      <c r="B29" s="304" t="str">
        <f>IF(登録フォーム!K36="","",登録フォーム!K36)</f>
        <v/>
      </c>
      <c r="C29" s="304"/>
      <c r="D29" s="268"/>
      <c r="E29" s="299"/>
      <c r="F29" s="301"/>
      <c r="G29" s="185"/>
      <c r="H29" s="268" t="str">
        <f>IF(登録フォーム!K46="","",登録フォーム!K46)</f>
        <v/>
      </c>
      <c r="I29" s="269"/>
      <c r="J29" s="269"/>
      <c r="K29" s="305"/>
      <c r="L29" s="299"/>
      <c r="M29" s="301"/>
    </row>
    <row r="30" spans="1:13" ht="12" customHeight="1">
      <c r="A30" s="184">
        <v>2</v>
      </c>
      <c r="B30" s="297" t="str">
        <f>IF(登録フォーム!K42="","",登録フォーム!K42)</f>
        <v/>
      </c>
      <c r="C30" s="297"/>
      <c r="D30" s="292"/>
      <c r="E30" s="298" t="str">
        <f>IF(登録フォーム!K43="","",登録フォーム!K43)</f>
        <v/>
      </c>
      <c r="F30" s="300" t="str">
        <f>IF(登録フォーム!K44="","",登録フォーム!K44)</f>
        <v/>
      </c>
      <c r="G30" s="184">
        <v>4</v>
      </c>
      <c r="H30" s="316" t="str">
        <f>IF(登録フォーム!K52="","",登録フォーム!K52)</f>
        <v/>
      </c>
      <c r="I30" s="317"/>
      <c r="J30" s="317"/>
      <c r="K30" s="318" t="str">
        <f>IF(登録フォーム!Q36="","",登録フォーム!Q36)</f>
        <v/>
      </c>
      <c r="L30" s="298" t="str">
        <f>IF(登録フォーム!K53="","",登録フォーム!K53)</f>
        <v/>
      </c>
      <c r="M30" s="300" t="str">
        <f>IF(登録フォーム!K54="","",登録フォーム!K54)</f>
        <v/>
      </c>
    </row>
    <row r="31" spans="1:13" ht="20.25" customHeight="1" thickBot="1">
      <c r="A31" s="203"/>
      <c r="B31" s="319" t="str">
        <f>IF(登録フォーム!K41="","",登録フォーム!K41)</f>
        <v/>
      </c>
      <c r="C31" s="319"/>
      <c r="D31" s="320"/>
      <c r="E31" s="314"/>
      <c r="F31" s="315"/>
      <c r="G31" s="203"/>
      <c r="H31" s="320" t="str">
        <f>IF(登録フォーム!K51="","",登録フォーム!K51)</f>
        <v/>
      </c>
      <c r="I31" s="321"/>
      <c r="J31" s="321"/>
      <c r="K31" s="322"/>
      <c r="L31" s="314"/>
      <c r="M31" s="315"/>
    </row>
    <row r="32" spans="1:13" ht="22.5" customHeight="1" thickBot="1">
      <c r="A32" s="35" t="str">
        <f>IF(登録フォーム!B4="男子","男子＜複＞選手名",IF(登録フォーム!B4="女子","女子＜複＞選手名",""))</f>
        <v/>
      </c>
      <c r="B32" s="36"/>
      <c r="C32" s="36"/>
      <c r="E32" s="26"/>
      <c r="F32" s="26"/>
      <c r="G32" s="26"/>
      <c r="H32" s="26"/>
      <c r="I32" s="26"/>
      <c r="J32" s="26"/>
      <c r="K32" s="36"/>
    </row>
    <row r="33" spans="1:13" ht="12" customHeight="1">
      <c r="A33" s="191" t="s">
        <v>5</v>
      </c>
      <c r="B33" s="311" t="s">
        <v>32</v>
      </c>
      <c r="C33" s="311"/>
      <c r="D33" s="312"/>
      <c r="E33" s="195" t="s">
        <v>6</v>
      </c>
      <c r="F33" s="328" t="s">
        <v>20</v>
      </c>
      <c r="G33" s="330" t="s">
        <v>32</v>
      </c>
      <c r="H33" s="255"/>
      <c r="I33" s="255"/>
      <c r="J33" s="313"/>
      <c r="K33" s="331" t="s">
        <v>6</v>
      </c>
      <c r="L33" s="306" t="s">
        <v>11</v>
      </c>
    </row>
    <row r="34" spans="1:13" ht="18" customHeight="1">
      <c r="A34" s="192"/>
      <c r="B34" s="308" t="s">
        <v>7</v>
      </c>
      <c r="C34" s="308"/>
      <c r="D34" s="309"/>
      <c r="E34" s="196"/>
      <c r="F34" s="329"/>
      <c r="G34" s="334" t="s">
        <v>8</v>
      </c>
      <c r="H34" s="237"/>
      <c r="I34" s="237"/>
      <c r="J34" s="310"/>
      <c r="K34" s="332"/>
      <c r="L34" s="307"/>
    </row>
    <row r="35" spans="1:13" ht="12" customHeight="1">
      <c r="A35" s="184">
        <v>1</v>
      </c>
      <c r="B35" s="297" t="str">
        <f>IF(登録フォーム!K58="","",登録フォーム!K58)</f>
        <v/>
      </c>
      <c r="C35" s="297"/>
      <c r="D35" s="292"/>
      <c r="E35" s="298" t="str">
        <f>IF(登録フォーム!K59="","",登録フォーム!K59)</f>
        <v/>
      </c>
      <c r="F35" s="323" t="s">
        <v>10</v>
      </c>
      <c r="G35" s="325" t="str">
        <f>IF(登録フォーム!K61="","",登録フォーム!K61)</f>
        <v/>
      </c>
      <c r="H35" s="317"/>
      <c r="I35" s="317"/>
      <c r="J35" s="318"/>
      <c r="K35" s="326" t="str">
        <f>IF(登録フォーム!K62="","",登録フォーム!K62)</f>
        <v/>
      </c>
      <c r="L35" s="300" t="str">
        <f>IF(登録フォーム!K63="","",登録フォーム!K63)</f>
        <v/>
      </c>
    </row>
    <row r="36" spans="1:13" ht="20.25" customHeight="1">
      <c r="A36" s="185"/>
      <c r="B36" s="304" t="str">
        <f>IF(登録フォーム!K57="","",登録フォーム!K57)</f>
        <v/>
      </c>
      <c r="C36" s="304"/>
      <c r="D36" s="268"/>
      <c r="E36" s="299"/>
      <c r="F36" s="324"/>
      <c r="G36" s="333" t="str">
        <f>IF(登録フォーム!K60="","",登録フォーム!K60)</f>
        <v/>
      </c>
      <c r="H36" s="269"/>
      <c r="I36" s="269"/>
      <c r="J36" s="305"/>
      <c r="K36" s="327"/>
      <c r="L36" s="301"/>
    </row>
    <row r="37" spans="1:13" ht="12" customHeight="1">
      <c r="A37" s="184">
        <v>2</v>
      </c>
      <c r="B37" s="297" t="str">
        <f>IF(登録フォーム!K66="","",登録フォーム!K66)</f>
        <v/>
      </c>
      <c r="C37" s="297"/>
      <c r="D37" s="292"/>
      <c r="E37" s="298" t="str">
        <f>IF(登録フォーム!K67="","",登録フォーム!K67)</f>
        <v/>
      </c>
      <c r="F37" s="323" t="s">
        <v>10</v>
      </c>
      <c r="G37" s="325" t="str">
        <f>IF(登録フォーム!K69="","",登録フォーム!K69)</f>
        <v/>
      </c>
      <c r="H37" s="317"/>
      <c r="I37" s="317"/>
      <c r="J37" s="318"/>
      <c r="K37" s="326" t="str">
        <f>IF(登録フォーム!K70="","",登録フォーム!K70)</f>
        <v/>
      </c>
      <c r="L37" s="300" t="str">
        <f>IF(登録フォーム!K71="","",登録フォーム!K71)</f>
        <v/>
      </c>
    </row>
    <row r="38" spans="1:13" ht="20.25" customHeight="1">
      <c r="A38" s="185"/>
      <c r="B38" s="304" t="str">
        <f>IF(登録フォーム!K65="","",登録フォーム!K65)</f>
        <v/>
      </c>
      <c r="C38" s="304"/>
      <c r="D38" s="268"/>
      <c r="E38" s="299"/>
      <c r="F38" s="324"/>
      <c r="G38" s="333" t="str">
        <f>IF(登録フォーム!K68="","",登録フォーム!K68)</f>
        <v/>
      </c>
      <c r="H38" s="269"/>
      <c r="I38" s="269"/>
      <c r="J38" s="305"/>
      <c r="K38" s="327"/>
      <c r="L38" s="301"/>
    </row>
    <row r="39" spans="1:13" ht="12" customHeight="1">
      <c r="A39" s="184">
        <v>3</v>
      </c>
      <c r="B39" s="297" t="str">
        <f>IF(登録フォーム!K74="","",登録フォーム!K74)</f>
        <v/>
      </c>
      <c r="C39" s="297"/>
      <c r="D39" s="292"/>
      <c r="E39" s="298" t="str">
        <f>IF(登録フォーム!K75="","",登録フォーム!K75)</f>
        <v/>
      </c>
      <c r="F39" s="323" t="s">
        <v>10</v>
      </c>
      <c r="G39" s="325" t="str">
        <f>IF(登録フォーム!K77="","",登録フォーム!K77)</f>
        <v/>
      </c>
      <c r="H39" s="317"/>
      <c r="I39" s="317"/>
      <c r="J39" s="318"/>
      <c r="K39" s="326" t="str">
        <f>IF(登録フォーム!K78="","",登録フォーム!K78)</f>
        <v/>
      </c>
      <c r="L39" s="300" t="str">
        <f>IF(登録フォーム!K79="","",登録フォーム!K79)</f>
        <v/>
      </c>
    </row>
    <row r="40" spans="1:13" ht="20.25" customHeight="1">
      <c r="A40" s="185"/>
      <c r="B40" s="304" t="str">
        <f>IF(登録フォーム!K73="","",登録フォーム!K73)</f>
        <v/>
      </c>
      <c r="C40" s="304"/>
      <c r="D40" s="268"/>
      <c r="E40" s="299"/>
      <c r="F40" s="324"/>
      <c r="G40" s="333" t="str">
        <f>IF(登録フォーム!K76="","",登録フォーム!K76)</f>
        <v/>
      </c>
      <c r="H40" s="269"/>
      <c r="I40" s="269"/>
      <c r="J40" s="305"/>
      <c r="K40" s="327"/>
      <c r="L40" s="301"/>
    </row>
    <row r="41" spans="1:13" ht="12" customHeight="1">
      <c r="A41" s="184">
        <v>4</v>
      </c>
      <c r="B41" s="297" t="str">
        <f>IF(登録フォーム!K82="","",登録フォーム!K82)</f>
        <v/>
      </c>
      <c r="C41" s="297"/>
      <c r="D41" s="292"/>
      <c r="E41" s="298" t="str">
        <f>IF(登録フォーム!K83="","",登録フォーム!K83)</f>
        <v/>
      </c>
      <c r="F41" s="323" t="s">
        <v>10</v>
      </c>
      <c r="G41" s="325" t="str">
        <f>IF(登録フォーム!K85="","",登録フォーム!K85)</f>
        <v/>
      </c>
      <c r="H41" s="317"/>
      <c r="I41" s="317"/>
      <c r="J41" s="318"/>
      <c r="K41" s="326" t="str">
        <f>IF(登録フォーム!K86="","",登録フォーム!K86)</f>
        <v/>
      </c>
      <c r="L41" s="300" t="str">
        <f>IF(登録フォーム!K87="","",登録フォーム!K87)</f>
        <v/>
      </c>
    </row>
    <row r="42" spans="1:13" ht="20.25" customHeight="1" thickBot="1">
      <c r="A42" s="203"/>
      <c r="B42" s="319" t="str">
        <f>IF(登録フォーム!K81="","",登録フォーム!K81)</f>
        <v/>
      </c>
      <c r="C42" s="319"/>
      <c r="D42" s="320"/>
      <c r="E42" s="314"/>
      <c r="F42" s="344"/>
      <c r="G42" s="343" t="str">
        <f>IF(登録フォーム!K84="","",登録フォーム!K84)</f>
        <v/>
      </c>
      <c r="H42" s="321"/>
      <c r="I42" s="321"/>
      <c r="J42" s="322"/>
      <c r="K42" s="345"/>
      <c r="L42" s="315"/>
    </row>
    <row r="43" spans="1:13" ht="11.25" customHeight="1">
      <c r="A43" s="26"/>
      <c r="B43" s="37"/>
      <c r="C43" s="37"/>
      <c r="D43" s="37"/>
      <c r="E43" s="38"/>
      <c r="F43" s="26"/>
      <c r="G43" s="37"/>
      <c r="H43" s="37"/>
      <c r="I43" s="37"/>
      <c r="J43" s="37"/>
      <c r="K43" s="38"/>
      <c r="L43" s="39"/>
    </row>
    <row r="44" spans="1:13" ht="17.25" customHeight="1">
      <c r="B44" s="214" t="s">
        <v>18</v>
      </c>
      <c r="C44" s="214"/>
      <c r="D44" s="214"/>
      <c r="E44" s="214"/>
      <c r="F44" s="214"/>
      <c r="G44" s="214"/>
      <c r="H44" s="214"/>
      <c r="I44" s="214"/>
      <c r="J44" s="214"/>
      <c r="K44" s="214"/>
    </row>
    <row r="45" spans="1:13" ht="17.25" customHeight="1">
      <c r="B45" s="214"/>
      <c r="C45" s="214"/>
      <c r="D45" s="214"/>
      <c r="E45" s="214"/>
      <c r="F45" s="214"/>
      <c r="G45" s="214"/>
      <c r="H45" s="214"/>
      <c r="I45" s="214"/>
      <c r="J45" s="214"/>
      <c r="K45" s="214"/>
    </row>
    <row r="46" spans="1:13" ht="27" customHeight="1">
      <c r="B46" s="40" t="s">
        <v>220</v>
      </c>
      <c r="C46" s="40" t="str">
        <f>+登録フォーム!B14&amp;"  月"</f>
        <v xml:space="preserve">  月</v>
      </c>
      <c r="D46" s="41" t="str">
        <f>+登録フォーム!D14&amp;"  日"</f>
        <v xml:space="preserve">  日</v>
      </c>
    </row>
    <row r="47" spans="1:13" ht="36.75" customHeight="1">
      <c r="A47" s="35"/>
      <c r="B47" s="73"/>
      <c r="C47" s="73"/>
      <c r="D47" s="73"/>
      <c r="E47" s="72">
        <f>+C5</f>
        <v>0</v>
      </c>
      <c r="F47" s="61" t="s">
        <v>160</v>
      </c>
      <c r="G47" s="71"/>
      <c r="H47" s="269">
        <f>+登録フォーム!B13</f>
        <v>0</v>
      </c>
      <c r="I47" s="269"/>
      <c r="J47" s="269"/>
      <c r="K47" s="237" t="s">
        <v>114</v>
      </c>
      <c r="L47" s="237"/>
    </row>
    <row r="48" spans="1:13" ht="35.25" customHeight="1">
      <c r="A48" s="26"/>
      <c r="B48" s="336" t="s">
        <v>219</v>
      </c>
      <c r="C48" s="336"/>
      <c r="D48" s="336"/>
      <c r="E48" s="336"/>
      <c r="F48" s="336"/>
      <c r="G48" s="336"/>
      <c r="H48" s="336"/>
      <c r="I48" s="336"/>
      <c r="J48" s="336"/>
      <c r="K48" s="336"/>
      <c r="L48" s="336"/>
      <c r="M48" s="336"/>
    </row>
  </sheetData>
  <protectedRanges>
    <protectedRange sqref="A47:L47 C46:L46 A46" name="範囲1_1"/>
    <protectedRange sqref="B46" name="範囲1_1_1"/>
    <protectedRange sqref="B48:I48" name="範囲1_1_2"/>
  </protectedRanges>
  <mergeCells count="118">
    <mergeCell ref="K47:L47"/>
    <mergeCell ref="A20:M20"/>
    <mergeCell ref="B48:M48"/>
    <mergeCell ref="A22:C23"/>
    <mergeCell ref="E22:L22"/>
    <mergeCell ref="E23:L23"/>
    <mergeCell ref="B42:D42"/>
    <mergeCell ref="G42:J42"/>
    <mergeCell ref="B44:K45"/>
    <mergeCell ref="L39:L40"/>
    <mergeCell ref="B40:D40"/>
    <mergeCell ref="G40:J40"/>
    <mergeCell ref="H47:J47"/>
    <mergeCell ref="A41:A42"/>
    <mergeCell ref="B41:D41"/>
    <mergeCell ref="E41:E42"/>
    <mergeCell ref="F41:F42"/>
    <mergeCell ref="G41:J41"/>
    <mergeCell ref="K41:K42"/>
    <mergeCell ref="L41:L42"/>
    <mergeCell ref="K37:K38"/>
    <mergeCell ref="L37:L38"/>
    <mergeCell ref="B38:D38"/>
    <mergeCell ref="G38:J38"/>
    <mergeCell ref="A39:A40"/>
    <mergeCell ref="B39:D39"/>
    <mergeCell ref="E39:E40"/>
    <mergeCell ref="F39:F40"/>
    <mergeCell ref="G39:J39"/>
    <mergeCell ref="K39:K40"/>
    <mergeCell ref="A37:A38"/>
    <mergeCell ref="B37:D37"/>
    <mergeCell ref="E37:E38"/>
    <mergeCell ref="F37:F38"/>
    <mergeCell ref="G37:J37"/>
    <mergeCell ref="A35:A36"/>
    <mergeCell ref="B35:D35"/>
    <mergeCell ref="E35:E36"/>
    <mergeCell ref="F35:F36"/>
    <mergeCell ref="G35:J35"/>
    <mergeCell ref="K35:K36"/>
    <mergeCell ref="L35:L36"/>
    <mergeCell ref="A33:A34"/>
    <mergeCell ref="B33:D33"/>
    <mergeCell ref="E33:E34"/>
    <mergeCell ref="F33:F34"/>
    <mergeCell ref="G33:J33"/>
    <mergeCell ref="K33:K34"/>
    <mergeCell ref="B36:D36"/>
    <mergeCell ref="G36:J36"/>
    <mergeCell ref="L33:L34"/>
    <mergeCell ref="B34:D34"/>
    <mergeCell ref="G34:J34"/>
    <mergeCell ref="A30:A31"/>
    <mergeCell ref="B30:D30"/>
    <mergeCell ref="E30:E31"/>
    <mergeCell ref="F30:F31"/>
    <mergeCell ref="G30:G31"/>
    <mergeCell ref="H30:K30"/>
    <mergeCell ref="L30:L31"/>
    <mergeCell ref="M30:M31"/>
    <mergeCell ref="B31:D31"/>
    <mergeCell ref="H31:K31"/>
    <mergeCell ref="D24:M25"/>
    <mergeCell ref="A28:A29"/>
    <mergeCell ref="B28:D28"/>
    <mergeCell ref="E28:E29"/>
    <mergeCell ref="F28:F29"/>
    <mergeCell ref="G28:G29"/>
    <mergeCell ref="H28:K28"/>
    <mergeCell ref="L28:L29"/>
    <mergeCell ref="M28:M29"/>
    <mergeCell ref="B29:D29"/>
    <mergeCell ref="H29:K29"/>
    <mergeCell ref="M26:M27"/>
    <mergeCell ref="B27:D27"/>
    <mergeCell ref="H27:K27"/>
    <mergeCell ref="A26:A27"/>
    <mergeCell ref="B26:D26"/>
    <mergeCell ref="E26:E27"/>
    <mergeCell ref="F26:F27"/>
    <mergeCell ref="G26:G27"/>
    <mergeCell ref="H26:K26"/>
    <mergeCell ref="L26:L27"/>
    <mergeCell ref="A1:L1"/>
    <mergeCell ref="A2:L2"/>
    <mergeCell ref="A3:B3"/>
    <mergeCell ref="C3:F3"/>
    <mergeCell ref="G3:I3"/>
    <mergeCell ref="J3:L3"/>
    <mergeCell ref="A4:B4"/>
    <mergeCell ref="C4:L4"/>
    <mergeCell ref="A5:B5"/>
    <mergeCell ref="C5:L5"/>
    <mergeCell ref="A6:B8"/>
    <mergeCell ref="C7:L7"/>
    <mergeCell ref="D8:F8"/>
    <mergeCell ref="G8:H8"/>
    <mergeCell ref="A18:B18"/>
    <mergeCell ref="C18:L18"/>
    <mergeCell ref="A19:B19"/>
    <mergeCell ref="D19:F19"/>
    <mergeCell ref="G19:H19"/>
    <mergeCell ref="I19:L19"/>
    <mergeCell ref="A10:B10"/>
    <mergeCell ref="E10:L10"/>
    <mergeCell ref="A11:B14"/>
    <mergeCell ref="A17:B17"/>
    <mergeCell ref="C17:L17"/>
    <mergeCell ref="E11:L13"/>
    <mergeCell ref="C14:D14"/>
    <mergeCell ref="E14:L14"/>
    <mergeCell ref="D6:E6"/>
    <mergeCell ref="F6:H6"/>
    <mergeCell ref="I6:L6"/>
    <mergeCell ref="I8:L8"/>
    <mergeCell ref="C10:D11"/>
    <mergeCell ref="C12:D13"/>
  </mergeCells>
  <phoneticPr fontId="5"/>
  <conditionalFormatting sqref="G43:L43 I8 D6 E22:E23 D19:F19 C7 C4:C5 C17:C18 B43:E43 C12">
    <cfRule type="cellIs" dxfId="13" priority="13" operator="equal">
      <formula>0</formula>
    </cfRule>
  </conditionalFormatting>
  <conditionalFormatting sqref="E10:E11">
    <cfRule type="cellIs" dxfId="12" priority="12" operator="equal">
      <formula>0</formula>
    </cfRule>
  </conditionalFormatting>
  <conditionalFormatting sqref="G35:K42">
    <cfRule type="cellIs" dxfId="11" priority="11" operator="equal">
      <formula>0</formula>
    </cfRule>
  </conditionalFormatting>
  <conditionalFormatting sqref="L28:L29 I30:L31 B28:F31">
    <cfRule type="cellIs" dxfId="10" priority="10" operator="equal">
      <formula>0</formula>
    </cfRule>
  </conditionalFormatting>
  <conditionalFormatting sqref="F6">
    <cfRule type="cellIs" dxfId="9" priority="8" operator="equal">
      <formula>0</formula>
    </cfRule>
  </conditionalFormatting>
  <conditionalFormatting sqref="M28:M31">
    <cfRule type="cellIs" dxfId="8" priority="7" operator="equal">
      <formula>0</formula>
    </cfRule>
  </conditionalFormatting>
  <conditionalFormatting sqref="L35:L38">
    <cfRule type="cellIs" dxfId="7" priority="6" operator="equal">
      <formula>0</formula>
    </cfRule>
  </conditionalFormatting>
  <conditionalFormatting sqref="L39:L42">
    <cfRule type="cellIs" dxfId="6" priority="5" operator="equal">
      <formula>0</formula>
    </cfRule>
  </conditionalFormatting>
  <conditionalFormatting sqref="B35:D38">
    <cfRule type="cellIs" dxfId="5" priority="4" operator="equal">
      <formula>0</formula>
    </cfRule>
  </conditionalFormatting>
  <conditionalFormatting sqref="B39:D42">
    <cfRule type="cellIs" dxfId="4" priority="3" operator="equal">
      <formula>0</formula>
    </cfRule>
  </conditionalFormatting>
  <conditionalFormatting sqref="E35:E40">
    <cfRule type="cellIs" dxfId="3" priority="2" operator="equal">
      <formula>0</formula>
    </cfRule>
  </conditionalFormatting>
  <conditionalFormatting sqref="E41:E42">
    <cfRule type="cellIs" dxfId="2" priority="1" operator="equal">
      <formula>0</formula>
    </cfRule>
  </conditionalFormatting>
  <printOptions horizontalCentered="1" verticalCentered="1"/>
  <pageMargins left="0.98425196850393704" right="0.39370078740157483" top="0.39370078740157483" bottom="0.47244094488188981" header="0.31496062992125984" footer="0.39370078740157483"/>
  <pageSetup paperSize="9" orientation="portrait" r:id="rId1"/>
  <headerFooter scaleWithDoc="0" alignWithMargins="0">
    <oddFooter xml:space="preserve">&amp;C&amp;"ＭＳ 明朝,標準"&amp;12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CEB5B-EF94-439D-95F4-55B3D6E5A5D1}">
  <sheetPr>
    <tabColor rgb="FF00B050"/>
  </sheetPr>
  <dimension ref="A1:J24"/>
  <sheetViews>
    <sheetView view="pageBreakPreview" topLeftCell="A11" zoomScaleNormal="100" zoomScaleSheetLayoutView="100" workbookViewId="0"/>
  </sheetViews>
  <sheetFormatPr defaultRowHeight="13"/>
  <cols>
    <col min="1" max="1" width="9" customWidth="1"/>
    <col min="2" max="2" width="3.08984375" customWidth="1"/>
    <col min="3" max="3" width="12.36328125" customWidth="1"/>
    <col min="4" max="4" width="20.1796875" customWidth="1"/>
    <col min="5" max="5" width="7.453125" customWidth="1"/>
    <col min="6" max="6" width="7.36328125" customWidth="1"/>
    <col min="7" max="7" width="5.26953125" customWidth="1"/>
    <col min="8" max="8" width="26.26953125" customWidth="1"/>
    <col min="9" max="9" width="1.7265625" customWidth="1"/>
    <col min="10" max="10" width="9.26953125" customWidth="1"/>
  </cols>
  <sheetData>
    <row r="1" spans="1:10" ht="74.5" customHeight="1">
      <c r="A1" s="103"/>
      <c r="B1" s="103"/>
      <c r="C1" s="10"/>
      <c r="D1" s="10"/>
    </row>
    <row r="2" spans="1:10" ht="20.5" customHeight="1">
      <c r="A2" s="11"/>
      <c r="B2" s="11"/>
      <c r="C2" s="10"/>
      <c r="D2" s="10"/>
      <c r="H2" s="102" t="str">
        <f>+"令和 ４ 年 "&amp;登録フォーム!B14&amp;" 月 "&amp;登録フォーム!D14&amp;" 日"</f>
        <v>令和 ４ 年  月  日</v>
      </c>
      <c r="I2" s="101"/>
    </row>
    <row r="3" spans="1:10" ht="9.5" customHeight="1">
      <c r="A3" s="17"/>
      <c r="B3" s="11"/>
      <c r="C3" s="10"/>
      <c r="D3" s="10"/>
    </row>
    <row r="4" spans="1:10" ht="47.5" customHeight="1">
      <c r="B4" s="354" t="s">
        <v>260</v>
      </c>
      <c r="C4" s="354"/>
      <c r="D4" s="354"/>
      <c r="E4" s="354"/>
    </row>
    <row r="5" spans="1:10" ht="44" customHeight="1">
      <c r="A5" s="104"/>
      <c r="B5" s="104"/>
      <c r="E5" s="115" t="str">
        <f>"学校名"</f>
        <v>学校名</v>
      </c>
      <c r="F5" s="356" t="str">
        <f>"　"&amp;登録フォーム!B6&amp;"　"</f>
        <v>　　</v>
      </c>
      <c r="G5" s="356"/>
      <c r="H5" s="356"/>
    </row>
    <row r="6" spans="1:10" ht="39" customHeight="1">
      <c r="A6" s="12"/>
      <c r="B6" s="12"/>
      <c r="E6" s="116" t="str">
        <f>"校長名"</f>
        <v>校長名</v>
      </c>
      <c r="F6" s="117"/>
      <c r="G6" s="117"/>
      <c r="H6" s="118" t="str">
        <f>"　　    　 　　"&amp;登録フォーム!B13&amp;"　　　　"</f>
        <v>　　    　 　　　　　　</v>
      </c>
    </row>
    <row r="7" spans="1:10" ht="38.5" customHeight="1">
      <c r="A7" s="16"/>
      <c r="B7" s="106"/>
      <c r="E7" s="116" t="str">
        <f>"所在地"</f>
        <v>所在地</v>
      </c>
      <c r="F7" s="349" t="str">
        <f>"　"&amp;登録フォーム!B10&amp;登録フォーム!C10&amp;"　"</f>
        <v>　0　</v>
      </c>
      <c r="G7" s="349"/>
      <c r="H7" s="349"/>
    </row>
    <row r="8" spans="1:10" ht="26.5" customHeight="1">
      <c r="A8" s="12"/>
      <c r="B8" s="12"/>
      <c r="E8" s="116" t="str">
        <f>"電　話"</f>
        <v>電　話</v>
      </c>
      <c r="F8" s="117"/>
      <c r="G8" s="357">
        <f>登録フォーム!B11</f>
        <v>0</v>
      </c>
      <c r="H8" s="357"/>
    </row>
    <row r="9" spans="1:10" ht="29" customHeight="1">
      <c r="A9" s="14"/>
      <c r="B9" s="107"/>
      <c r="E9" s="113" t="str">
        <f>"ＦＡＸ"</f>
        <v>ＦＡＸ</v>
      </c>
      <c r="F9" s="114"/>
      <c r="G9" s="357">
        <f>登録フォーム!B12</f>
        <v>0</v>
      </c>
      <c r="H9" s="357"/>
    </row>
    <row r="10" spans="1:10" ht="13.5" customHeight="1">
      <c r="A10" s="15"/>
      <c r="B10" s="12"/>
    </row>
    <row r="11" spans="1:10" ht="32.5" customHeight="1">
      <c r="A11" s="355" t="s">
        <v>230</v>
      </c>
      <c r="B11" s="355"/>
      <c r="C11" s="355"/>
      <c r="D11" s="355"/>
      <c r="E11" s="355"/>
      <c r="F11" s="355"/>
      <c r="G11" s="355"/>
      <c r="H11" s="355"/>
      <c r="I11" s="355"/>
      <c r="J11" s="355"/>
    </row>
    <row r="12" spans="1:10" ht="36" customHeight="1">
      <c r="A12" s="13"/>
      <c r="B12" s="347" t="s">
        <v>243</v>
      </c>
      <c r="C12" s="348"/>
      <c r="D12" s="348"/>
      <c r="E12" s="348"/>
      <c r="F12" s="348"/>
      <c r="G12" s="348"/>
      <c r="H12" s="348"/>
      <c r="I12" s="348"/>
    </row>
    <row r="13" spans="1:10" ht="45.5" customHeight="1">
      <c r="A13" s="104"/>
      <c r="B13" s="104"/>
      <c r="C13" s="108" t="s">
        <v>231</v>
      </c>
      <c r="D13" s="109" t="e">
        <f>+個人申込書!C3</f>
        <v>#N/A</v>
      </c>
      <c r="E13" s="352" t="s">
        <v>135</v>
      </c>
      <c r="F13" s="352"/>
      <c r="G13" s="353" t="str">
        <f>+'団体（プロ）'!B2</f>
        <v/>
      </c>
      <c r="H13" s="353"/>
    </row>
    <row r="14" spans="1:10" ht="42.5" customHeight="1">
      <c r="A14" s="15"/>
      <c r="B14" s="15"/>
      <c r="C14" s="108" t="s">
        <v>113</v>
      </c>
      <c r="D14" s="109">
        <f>+登録フォーム!B5</f>
        <v>0</v>
      </c>
      <c r="E14" s="352" t="s">
        <v>232</v>
      </c>
      <c r="F14" s="352"/>
      <c r="G14" s="353" t="str">
        <f>+登録フォーム!B4&amp;"団体"</f>
        <v>団体</v>
      </c>
      <c r="H14" s="353"/>
    </row>
    <row r="15" spans="1:10" ht="27" customHeight="1">
      <c r="A15" s="105"/>
      <c r="B15" s="110" t="s">
        <v>233</v>
      </c>
      <c r="C15" s="101"/>
      <c r="D15" s="101"/>
      <c r="E15" s="101"/>
      <c r="F15" s="101"/>
      <c r="G15" s="101"/>
      <c r="H15" s="101"/>
      <c r="I15" s="101"/>
      <c r="J15" s="101"/>
    </row>
    <row r="16" spans="1:10" ht="23.5" customHeight="1">
      <c r="A16" s="101"/>
      <c r="B16" s="101"/>
      <c r="C16" s="120" t="s">
        <v>117</v>
      </c>
      <c r="D16" s="350">
        <f>+登録フォーム!B28</f>
        <v>0</v>
      </c>
      <c r="E16" s="350"/>
      <c r="F16" s="350"/>
      <c r="G16" s="350"/>
      <c r="H16" s="350"/>
      <c r="I16" s="101"/>
      <c r="J16" s="101"/>
    </row>
    <row r="17" spans="1:10" ht="46" customHeight="1">
      <c r="A17" s="101"/>
      <c r="B17" s="101"/>
      <c r="C17" s="119" t="s">
        <v>234</v>
      </c>
      <c r="D17" s="351">
        <f>+登録フォーム!B27</f>
        <v>0</v>
      </c>
      <c r="E17" s="351"/>
      <c r="F17" s="351"/>
      <c r="G17" s="351"/>
      <c r="H17" s="351"/>
      <c r="I17" s="101"/>
      <c r="J17" s="101"/>
    </row>
    <row r="18" spans="1:10" ht="21.5" customHeight="1">
      <c r="A18" s="101"/>
      <c r="B18" s="101"/>
      <c r="C18" s="108" t="s">
        <v>235</v>
      </c>
      <c r="D18" s="353">
        <f>+登録フォーム!B30</f>
        <v>0</v>
      </c>
      <c r="E18" s="353"/>
      <c r="F18" s="352" t="s">
        <v>240</v>
      </c>
      <c r="G18" s="352"/>
      <c r="H18" s="109" t="str">
        <f>+登録フォーム!B31&amp;"　歳"</f>
        <v>　歳</v>
      </c>
      <c r="I18" s="101"/>
      <c r="J18" s="101"/>
    </row>
    <row r="19" spans="1:10" ht="38.5" customHeight="1">
      <c r="A19" s="101"/>
      <c r="B19" s="101"/>
      <c r="C19" s="112" t="s">
        <v>236</v>
      </c>
      <c r="D19" s="346">
        <f>+登録フォーム!C32</f>
        <v>0</v>
      </c>
      <c r="E19" s="346"/>
      <c r="F19" s="346"/>
      <c r="G19" s="346"/>
      <c r="H19" s="346"/>
      <c r="I19" s="101"/>
      <c r="J19" s="101"/>
    </row>
    <row r="20" spans="1:10" ht="11.5" customHeight="1">
      <c r="A20" s="101"/>
      <c r="B20" s="101"/>
      <c r="C20" s="101"/>
      <c r="D20" s="101"/>
      <c r="E20" s="101"/>
      <c r="F20" s="101"/>
      <c r="G20" s="101"/>
      <c r="H20" s="101"/>
      <c r="I20" s="101"/>
      <c r="J20" s="101"/>
    </row>
    <row r="21" spans="1:10" ht="33.5" customHeight="1">
      <c r="A21" s="101"/>
      <c r="B21" s="101"/>
      <c r="C21" s="347" t="s">
        <v>242</v>
      </c>
      <c r="D21" s="348"/>
      <c r="E21" s="348"/>
      <c r="F21" s="348"/>
      <c r="G21" s="348"/>
      <c r="H21" s="348"/>
      <c r="I21" s="101"/>
      <c r="J21" s="101"/>
    </row>
    <row r="22" spans="1:10" ht="94" customHeight="1">
      <c r="A22" s="101"/>
      <c r="B22" s="101"/>
      <c r="C22" s="101"/>
      <c r="D22" s="101"/>
      <c r="E22" s="101"/>
      <c r="F22" s="101"/>
      <c r="G22" s="101"/>
      <c r="H22" s="101"/>
      <c r="I22" s="101"/>
      <c r="J22" s="101"/>
    </row>
    <row r="23" spans="1:10">
      <c r="A23" s="101"/>
      <c r="B23" s="101"/>
      <c r="C23" s="101"/>
      <c r="D23" s="101"/>
      <c r="E23" s="101"/>
      <c r="F23" s="101"/>
      <c r="G23" s="101"/>
      <c r="H23" s="101"/>
      <c r="I23" s="101"/>
      <c r="J23" s="101"/>
    </row>
    <row r="24" spans="1:10">
      <c r="A24" s="101"/>
      <c r="B24" s="101"/>
      <c r="C24" s="101"/>
      <c r="D24" s="101"/>
      <c r="E24" s="101"/>
      <c r="F24" s="101"/>
      <c r="G24" s="101"/>
      <c r="H24" s="101"/>
      <c r="I24" s="101"/>
      <c r="J24" s="101"/>
    </row>
  </sheetData>
  <mergeCells count="17">
    <mergeCell ref="B4:E4"/>
    <mergeCell ref="A11:J11"/>
    <mergeCell ref="B12:I12"/>
    <mergeCell ref="F5:H5"/>
    <mergeCell ref="G8:H8"/>
    <mergeCell ref="G9:H9"/>
    <mergeCell ref="D19:H19"/>
    <mergeCell ref="C21:H21"/>
    <mergeCell ref="F7:H7"/>
    <mergeCell ref="D16:H16"/>
    <mergeCell ref="D17:H17"/>
    <mergeCell ref="E13:F13"/>
    <mergeCell ref="E14:F14"/>
    <mergeCell ref="G13:H13"/>
    <mergeCell ref="G14:H14"/>
    <mergeCell ref="D18:E18"/>
    <mergeCell ref="F18:G18"/>
  </mergeCells>
  <phoneticPr fontId="5"/>
  <printOptions horizontalCentered="1" verticalCentered="1"/>
  <pageMargins left="0" right="0" top="0" bottom="0" header="0" footer="0"/>
  <pageSetup paperSize="9"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3FDF2-2643-476F-A576-445919BB9362}">
  <sheetPr>
    <tabColor rgb="FF00B050"/>
  </sheetPr>
  <dimension ref="A1:P25"/>
  <sheetViews>
    <sheetView view="pageBreakPreview" topLeftCell="A11" zoomScaleNormal="100" zoomScaleSheetLayoutView="100" workbookViewId="0">
      <selection activeCell="J19" sqref="J19:M19"/>
    </sheetView>
  </sheetViews>
  <sheetFormatPr defaultRowHeight="13"/>
  <cols>
    <col min="1" max="1" width="9" customWidth="1"/>
    <col min="2" max="2" width="1.453125" customWidth="1"/>
    <col min="3" max="3" width="15.81640625" customWidth="1"/>
    <col min="4" max="4" width="10.453125" customWidth="1"/>
    <col min="5" max="5" width="4.36328125" customWidth="1"/>
    <col min="6" max="6" width="2.453125" customWidth="1"/>
    <col min="7" max="7" width="5.36328125" customWidth="1"/>
    <col min="8" max="8" width="2.7265625" customWidth="1"/>
    <col min="9" max="9" width="3.453125" customWidth="1"/>
    <col min="10" max="10" width="9.6328125" customWidth="1"/>
    <col min="11" max="11" width="2.54296875" customWidth="1"/>
    <col min="12" max="12" width="12.36328125" customWidth="1"/>
    <col min="13" max="13" width="11.1796875" customWidth="1"/>
    <col min="14" max="14" width="2.08984375" customWidth="1"/>
  </cols>
  <sheetData>
    <row r="1" spans="1:15" ht="74.5" customHeight="1">
      <c r="A1" s="103"/>
      <c r="B1" s="103"/>
      <c r="C1" s="10"/>
      <c r="D1" s="10"/>
    </row>
    <row r="2" spans="1:15" ht="20.5" customHeight="1">
      <c r="A2" s="11"/>
      <c r="B2" s="11"/>
      <c r="C2" s="10"/>
      <c r="D2" s="10"/>
      <c r="I2" s="102"/>
      <c r="J2" s="101"/>
      <c r="N2" s="64" t="str">
        <f>+"令和 ４ 年 "&amp;登録フォーム!B14&amp;" 月 "&amp;登録フォーム!D14&amp;" 日"</f>
        <v>令和 ４ 年  月  日</v>
      </c>
    </row>
    <row r="3" spans="1:15" ht="9.5" customHeight="1">
      <c r="A3" s="17"/>
      <c r="B3" s="11"/>
      <c r="C3" s="10"/>
      <c r="D3" s="10"/>
    </row>
    <row r="4" spans="1:15" ht="47.5" customHeight="1">
      <c r="B4" s="369" t="s">
        <v>261</v>
      </c>
      <c r="C4" s="369"/>
      <c r="D4" s="369"/>
      <c r="E4" s="369"/>
      <c r="F4" s="369"/>
      <c r="G4" s="369"/>
      <c r="H4" s="369"/>
    </row>
    <row r="5" spans="1:15" ht="44" customHeight="1">
      <c r="A5" s="104"/>
      <c r="B5" s="104"/>
      <c r="G5" s="115" t="str">
        <f>"学校名"</f>
        <v>学校名</v>
      </c>
      <c r="H5" s="123"/>
      <c r="I5" s="123"/>
      <c r="J5" s="373">
        <f>登録フォーム!B6</f>
        <v>0</v>
      </c>
      <c r="K5" s="373"/>
      <c r="L5" s="373"/>
      <c r="M5" s="373"/>
      <c r="N5" s="373"/>
    </row>
    <row r="6" spans="1:15" ht="39" customHeight="1">
      <c r="A6" s="12"/>
      <c r="B6" s="12"/>
      <c r="G6" s="116" t="str">
        <f>"校長名"</f>
        <v>校長名</v>
      </c>
      <c r="H6" s="117"/>
      <c r="I6" s="117"/>
      <c r="J6" s="117"/>
      <c r="K6" s="117"/>
      <c r="L6" s="117"/>
      <c r="M6" s="117"/>
      <c r="N6" s="118" t="str">
        <f>"　　    　 　　"&amp;登録フォーム!B13&amp;"　　　　"</f>
        <v>　　    　 　　　　　　</v>
      </c>
    </row>
    <row r="7" spans="1:15" ht="38.5" customHeight="1">
      <c r="A7" s="16"/>
      <c r="B7" s="106"/>
      <c r="G7" s="116" t="str">
        <f>"所在地"</f>
        <v>所在地</v>
      </c>
      <c r="H7" s="117"/>
      <c r="I7" s="117"/>
      <c r="J7" s="372" t="str">
        <f>登録フォーム!B10&amp;登録フォーム!C10&amp;"　"</f>
        <v>0　</v>
      </c>
      <c r="K7" s="372"/>
      <c r="L7" s="372"/>
      <c r="M7" s="372"/>
      <c r="N7" s="372"/>
    </row>
    <row r="8" spans="1:15" ht="26.5" customHeight="1">
      <c r="A8" s="12"/>
      <c r="B8" s="12"/>
      <c r="G8" s="116" t="str">
        <f>"電　話"</f>
        <v>電　話</v>
      </c>
      <c r="H8" s="117"/>
      <c r="I8" s="117"/>
      <c r="J8" s="122"/>
      <c r="K8" s="122">
        <f>登録フォーム!B11</f>
        <v>0</v>
      </c>
      <c r="L8" s="122"/>
      <c r="M8" s="122"/>
      <c r="N8" s="122"/>
    </row>
    <row r="9" spans="1:15" ht="29" customHeight="1">
      <c r="A9" s="14"/>
      <c r="B9" s="107"/>
      <c r="G9" s="124" t="str">
        <f>"ＦＡＸ"</f>
        <v>ＦＡＸ</v>
      </c>
      <c r="H9" s="117"/>
      <c r="I9" s="117"/>
      <c r="J9" s="122"/>
      <c r="K9" s="122">
        <f>登録フォーム!B12</f>
        <v>0</v>
      </c>
      <c r="L9" s="122"/>
      <c r="M9" s="122"/>
      <c r="N9" s="122"/>
    </row>
    <row r="10" spans="1:15" ht="13.5" customHeight="1">
      <c r="A10" s="15"/>
      <c r="B10" s="12"/>
    </row>
    <row r="11" spans="1:15" ht="32.5" customHeight="1">
      <c r="A11" s="355" t="s">
        <v>244</v>
      </c>
      <c r="B11" s="355"/>
      <c r="C11" s="355"/>
      <c r="D11" s="355"/>
      <c r="E11" s="355"/>
      <c r="F11" s="355"/>
      <c r="G11" s="355"/>
      <c r="H11" s="355"/>
      <c r="I11" s="355"/>
      <c r="J11" s="355"/>
      <c r="K11" s="355"/>
      <c r="L11" s="355"/>
      <c r="M11" s="355"/>
      <c r="N11" s="355"/>
      <c r="O11" s="355"/>
    </row>
    <row r="12" spans="1:15" ht="36" customHeight="1">
      <c r="A12" s="13"/>
      <c r="B12" s="374" t="s">
        <v>263</v>
      </c>
      <c r="C12" s="374"/>
      <c r="D12" s="374"/>
      <c r="E12" s="374"/>
      <c r="F12" s="374"/>
      <c r="G12" s="374"/>
      <c r="H12" s="374"/>
      <c r="I12" s="374"/>
      <c r="J12" s="374"/>
      <c r="K12" s="374"/>
      <c r="L12" s="374"/>
      <c r="M12" s="374"/>
      <c r="N12" s="374"/>
    </row>
    <row r="13" spans="1:15" ht="31" customHeight="1">
      <c r="A13" s="104"/>
      <c r="B13" s="104"/>
      <c r="C13" s="111" t="s">
        <v>231</v>
      </c>
      <c r="D13" s="353" t="e">
        <f>+個人申込書!C3</f>
        <v>#N/A</v>
      </c>
      <c r="E13" s="353"/>
      <c r="F13" s="375" t="s">
        <v>113</v>
      </c>
      <c r="G13" s="375"/>
      <c r="H13" s="375"/>
      <c r="I13" s="353">
        <f>+登録フォーム!B5</f>
        <v>0</v>
      </c>
      <c r="J13" s="353"/>
      <c r="K13" s="353"/>
      <c r="L13" s="125" t="s">
        <v>135</v>
      </c>
      <c r="M13" s="109" t="str">
        <f>VLOOKUP(J19,'個人（アサミ）'!L15:N22,3,FALSE)&amp;" 位"</f>
        <v>0 位</v>
      </c>
    </row>
    <row r="14" spans="1:15" ht="21" customHeight="1">
      <c r="A14" s="15"/>
      <c r="B14" s="15"/>
      <c r="C14" s="120" t="s">
        <v>117</v>
      </c>
      <c r="D14" s="370">
        <f>+登録フォーム!K28</f>
        <v>0</v>
      </c>
      <c r="E14" s="370"/>
      <c r="F14" s="370"/>
      <c r="G14" s="370"/>
      <c r="H14" s="370"/>
      <c r="I14" s="370"/>
      <c r="J14" s="370"/>
      <c r="K14" s="370"/>
      <c r="L14" s="370"/>
      <c r="M14" s="370"/>
    </row>
    <row r="15" spans="1:15" ht="40" customHeight="1">
      <c r="A15" s="105"/>
      <c r="B15" s="110"/>
      <c r="C15" s="126" t="s">
        <v>234</v>
      </c>
      <c r="D15" s="371">
        <f>+登録フォーム!K27</f>
        <v>0</v>
      </c>
      <c r="E15" s="371"/>
      <c r="F15" s="371"/>
      <c r="G15" s="371"/>
      <c r="H15" s="371"/>
      <c r="I15" s="371"/>
      <c r="J15" s="371"/>
      <c r="K15" s="371"/>
      <c r="L15" s="371"/>
      <c r="M15" s="371"/>
    </row>
    <row r="16" spans="1:15" ht="43" customHeight="1">
      <c r="A16" s="101"/>
      <c r="B16" s="101"/>
      <c r="C16" s="111" t="s">
        <v>235</v>
      </c>
      <c r="D16" s="353">
        <f>+登録フォーム!K30</f>
        <v>0</v>
      </c>
      <c r="E16" s="353"/>
      <c r="F16" s="353"/>
      <c r="G16" s="353"/>
      <c r="H16" s="358" t="s">
        <v>245</v>
      </c>
      <c r="I16" s="358"/>
      <c r="J16" s="358"/>
      <c r="K16" s="353" t="str">
        <f>+登録フォーム!K31&amp;"　歳"</f>
        <v>　歳</v>
      </c>
      <c r="L16" s="353"/>
      <c r="M16" s="353"/>
    </row>
    <row r="17" spans="1:16" ht="33.5" customHeight="1">
      <c r="A17" s="101"/>
      <c r="B17" s="101"/>
      <c r="C17" s="111" t="s">
        <v>246</v>
      </c>
      <c r="D17" s="353">
        <f>+登録フォーム!L32</f>
        <v>0</v>
      </c>
      <c r="E17" s="353"/>
      <c r="F17" s="353"/>
      <c r="G17" s="353"/>
      <c r="H17" s="353"/>
      <c r="I17" s="353"/>
      <c r="J17" s="353"/>
      <c r="K17" s="353"/>
      <c r="L17" s="353"/>
      <c r="M17" s="353"/>
    </row>
    <row r="18" spans="1:16" ht="15" customHeight="1">
      <c r="A18" s="101"/>
      <c r="B18" s="101"/>
      <c r="C18" s="362" t="s">
        <v>247</v>
      </c>
      <c r="D18" s="111" t="s">
        <v>248</v>
      </c>
      <c r="E18" s="375" t="s">
        <v>249</v>
      </c>
      <c r="F18" s="375"/>
      <c r="G18" s="375"/>
      <c r="H18" s="375"/>
      <c r="I18" s="375"/>
      <c r="J18" s="358" t="s">
        <v>250</v>
      </c>
      <c r="K18" s="358"/>
      <c r="L18" s="358"/>
      <c r="M18" s="358"/>
    </row>
    <row r="19" spans="1:16" ht="50" customHeight="1">
      <c r="A19" s="101"/>
      <c r="B19" s="101"/>
      <c r="C19" s="363"/>
      <c r="D19" s="365">
        <f>+登録フォーム!B4</f>
        <v>0</v>
      </c>
      <c r="E19" s="367" t="str">
        <f>VLOOKUP(J19,'個人（アサミ）'!L15:N22,2,FALSE)</f>
        <v>シングルス</v>
      </c>
      <c r="F19" s="365"/>
      <c r="G19" s="365"/>
      <c r="H19" s="365"/>
      <c r="I19" s="365"/>
      <c r="J19" s="359"/>
      <c r="K19" s="359"/>
      <c r="L19" s="359"/>
      <c r="M19" s="359"/>
      <c r="P19" s="131" t="s">
        <v>259</v>
      </c>
    </row>
    <row r="20" spans="1:16" ht="29" customHeight="1">
      <c r="A20" s="101"/>
      <c r="B20" s="101"/>
      <c r="C20" s="364"/>
      <c r="D20" s="366"/>
      <c r="E20" s="366"/>
      <c r="F20" s="366"/>
      <c r="G20" s="366"/>
      <c r="H20" s="366"/>
      <c r="I20" s="366"/>
      <c r="J20" s="368" t="str">
        <f>+"("&amp;J5&amp;")"</f>
        <v>(0)</v>
      </c>
      <c r="K20" s="368"/>
      <c r="L20" s="368"/>
      <c r="M20" s="368"/>
    </row>
    <row r="21" spans="1:16" ht="55" customHeight="1">
      <c r="A21" s="101"/>
      <c r="B21" s="101"/>
      <c r="C21" s="360" t="s">
        <v>264</v>
      </c>
      <c r="D21" s="361"/>
      <c r="E21" s="361"/>
      <c r="F21" s="361"/>
      <c r="G21" s="361"/>
      <c r="H21" s="361"/>
      <c r="I21" s="361"/>
      <c r="J21" s="361"/>
      <c r="K21" s="361"/>
      <c r="L21" s="361"/>
      <c r="M21" s="361"/>
    </row>
    <row r="22" spans="1:16" ht="72.5" customHeight="1">
      <c r="A22" s="101"/>
      <c r="B22" s="101"/>
      <c r="C22" s="347"/>
      <c r="D22" s="348"/>
      <c r="E22" s="348"/>
      <c r="F22" s="348"/>
      <c r="G22" s="348"/>
      <c r="H22" s="348"/>
      <c r="I22" s="348"/>
      <c r="J22" s="101"/>
      <c r="K22" s="101"/>
    </row>
    <row r="23" spans="1:16" ht="94" customHeight="1">
      <c r="A23" s="101"/>
      <c r="B23" s="101"/>
      <c r="C23" s="101"/>
      <c r="D23" s="101"/>
      <c r="E23" s="101"/>
      <c r="F23" s="101"/>
      <c r="G23" s="101"/>
      <c r="H23" s="101"/>
      <c r="I23" s="101"/>
      <c r="J23" s="101"/>
      <c r="K23" s="101"/>
    </row>
    <row r="24" spans="1:16">
      <c r="A24" s="101"/>
      <c r="B24" s="101"/>
      <c r="C24" s="101"/>
      <c r="D24" s="101"/>
      <c r="E24" s="101"/>
      <c r="F24" s="101"/>
      <c r="G24" s="101"/>
      <c r="H24" s="101"/>
      <c r="I24" s="101"/>
      <c r="J24" s="101"/>
      <c r="K24" s="101"/>
    </row>
    <row r="25" spans="1:16">
      <c r="A25" s="101"/>
      <c r="B25" s="101"/>
      <c r="C25" s="101"/>
      <c r="D25" s="101"/>
      <c r="E25" s="101"/>
      <c r="F25" s="101"/>
      <c r="G25" s="101"/>
      <c r="H25" s="101"/>
      <c r="I25" s="101"/>
      <c r="J25" s="101"/>
      <c r="K25" s="101"/>
    </row>
  </sheetData>
  <mergeCells count="23">
    <mergeCell ref="C22:I22"/>
    <mergeCell ref="B4:H4"/>
    <mergeCell ref="D14:M14"/>
    <mergeCell ref="D15:M15"/>
    <mergeCell ref="D16:G16"/>
    <mergeCell ref="H16:J16"/>
    <mergeCell ref="J7:N7"/>
    <mergeCell ref="J5:N5"/>
    <mergeCell ref="A11:O11"/>
    <mergeCell ref="B12:N12"/>
    <mergeCell ref="D13:E13"/>
    <mergeCell ref="F13:H13"/>
    <mergeCell ref="I13:K13"/>
    <mergeCell ref="K16:M16"/>
    <mergeCell ref="D17:M17"/>
    <mergeCell ref="E18:I18"/>
    <mergeCell ref="J18:M18"/>
    <mergeCell ref="J19:M19"/>
    <mergeCell ref="C21:M21"/>
    <mergeCell ref="C18:C20"/>
    <mergeCell ref="D19:D20"/>
    <mergeCell ref="E19:I20"/>
    <mergeCell ref="J20:M20"/>
  </mergeCells>
  <phoneticPr fontId="5"/>
  <printOptions horizontalCentered="1" verticalCentered="1"/>
  <pageMargins left="0" right="0" top="0" bottom="0" header="0" footer="0"/>
  <pageSetup paperSize="9" orientation="portrait" blackAndWhite="1"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5623F0-4749-4700-93F3-F9EA3D415F1C}">
          <x14:formula1>
            <xm:f>'個人（アサミ）'!$L$15:$L$22</xm:f>
          </x14:formula1>
          <xm:sqref>J19:M19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789EA-F102-47E0-ABFF-EA34E05BDA35}">
  <sheetPr>
    <tabColor rgb="FFFF0000"/>
  </sheetPr>
  <dimension ref="A1:D15"/>
  <sheetViews>
    <sheetView view="pageBreakPreview" zoomScaleNormal="100" zoomScaleSheetLayoutView="100" workbookViewId="0">
      <selection sqref="A1:B1"/>
    </sheetView>
  </sheetViews>
  <sheetFormatPr defaultRowHeight="13"/>
  <cols>
    <col min="1" max="1" width="39.1796875" customWidth="1"/>
    <col min="2" max="2" width="47" customWidth="1"/>
  </cols>
  <sheetData>
    <row r="1" spans="1:4" ht="19">
      <c r="A1" s="376" t="s">
        <v>110</v>
      </c>
      <c r="B1" s="376"/>
      <c r="C1" s="10"/>
      <c r="D1" s="10"/>
    </row>
    <row r="2" spans="1:4" ht="19">
      <c r="A2" s="11"/>
      <c r="B2" s="11"/>
      <c r="C2" s="10"/>
      <c r="D2" s="10"/>
    </row>
    <row r="3" spans="1:4" ht="34.75" customHeight="1">
      <c r="A3" s="378" t="s">
        <v>262</v>
      </c>
      <c r="B3" s="380"/>
      <c r="C3" s="10"/>
      <c r="D3" s="10"/>
    </row>
    <row r="4" spans="1:4" ht="29.4" customHeight="1"/>
    <row r="5" spans="1:4" ht="60" customHeight="1">
      <c r="A5" s="377" t="s">
        <v>192</v>
      </c>
      <c r="B5" s="377"/>
    </row>
    <row r="6" spans="1:4">
      <c r="A6" s="12"/>
      <c r="B6" s="12"/>
    </row>
    <row r="7" spans="1:4" ht="23.4" customHeight="1">
      <c r="A7" s="16" t="s">
        <v>113</v>
      </c>
      <c r="B7" s="74" t="str">
        <f>IF(登録フォーム!E15="○",登録フォーム!B5,"")</f>
        <v/>
      </c>
    </row>
    <row r="8" spans="1:4">
      <c r="A8" s="12"/>
      <c r="B8" s="12"/>
    </row>
    <row r="9" spans="1:4" ht="24" customHeight="1">
      <c r="A9" s="14" t="s">
        <v>111</v>
      </c>
      <c r="B9" s="75" t="str">
        <f>IF(登録フォーム!E15="○",登録フォーム!B6,"")</f>
        <v/>
      </c>
    </row>
    <row r="10" spans="1:4" ht="14">
      <c r="A10" s="15"/>
      <c r="B10" s="12"/>
    </row>
    <row r="11" spans="1:4" ht="24" customHeight="1">
      <c r="A11" s="14" t="s">
        <v>112</v>
      </c>
      <c r="B11" s="74" t="str">
        <f>IF(登録フォーム!E15="○",登録フォーム!B20,"")</f>
        <v/>
      </c>
    </row>
    <row r="12" spans="1:4" ht="25.75" customHeight="1">
      <c r="A12" s="13"/>
      <c r="B12" s="12"/>
    </row>
    <row r="13" spans="1:4" ht="57" customHeight="1">
      <c r="A13" s="377" t="s">
        <v>191</v>
      </c>
      <c r="B13" s="377"/>
    </row>
    <row r="14" spans="1:4" ht="14">
      <c r="A14" s="379"/>
      <c r="B14" s="379"/>
    </row>
    <row r="15" spans="1:4" ht="40.25" customHeight="1">
      <c r="A15" s="378" t="s">
        <v>188</v>
      </c>
      <c r="B15" s="378"/>
    </row>
  </sheetData>
  <mergeCells count="6">
    <mergeCell ref="A1:B1"/>
    <mergeCell ref="A5:B5"/>
    <mergeCell ref="A15:B15"/>
    <mergeCell ref="A14:B14"/>
    <mergeCell ref="A13:B13"/>
    <mergeCell ref="A3:B3"/>
  </mergeCells>
  <phoneticPr fontId="5"/>
  <pageMargins left="0.70866141732283472" right="0.70866141732283472" top="0.74803149606299213" bottom="0.74803149606299213" header="0.31496062992125984" footer="0.31496062992125984"/>
  <pageSetup paperSize="9"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FC9F9-C01D-480D-B603-E858BBED8453}">
  <dimension ref="B1:E23"/>
  <sheetViews>
    <sheetView zoomScale="115" zoomScaleNormal="115" workbookViewId="0">
      <selection activeCell="I13" sqref="I13"/>
    </sheetView>
  </sheetViews>
  <sheetFormatPr defaultRowHeight="14.5"/>
  <cols>
    <col min="2" max="2" width="8.6328125" style="99" customWidth="1"/>
    <col min="3" max="3" width="20.6328125" style="99" customWidth="1"/>
    <col min="4" max="4" width="4.36328125" style="99" customWidth="1"/>
  </cols>
  <sheetData>
    <row r="1" spans="2:5" ht="28.5">
      <c r="B1" s="97"/>
      <c r="C1" s="97"/>
      <c r="D1" s="97"/>
    </row>
    <row r="2" spans="2:5">
      <c r="B2" s="381" t="str">
        <f>IF(登録フォーム!B19=1,"第１位",IF(登録フォーム!B19=2,"第２位",IF(登録フォーム!B19=3,"第３位",IF(登録フォーム!B19=4,"第３位",""))))</f>
        <v/>
      </c>
      <c r="C2" s="381"/>
      <c r="D2" s="381"/>
      <c r="E2" s="98"/>
    </row>
    <row r="3" spans="2:5">
      <c r="B3" s="381">
        <f>+登録フォーム!B5</f>
        <v>0</v>
      </c>
      <c r="C3" s="381"/>
      <c r="D3" s="381"/>
      <c r="E3" s="94"/>
    </row>
    <row r="4" spans="2:5">
      <c r="B4" s="383">
        <f>+登録フォーム!B7</f>
        <v>0</v>
      </c>
      <c r="C4" s="383"/>
      <c r="D4" s="383"/>
      <c r="E4" s="96"/>
    </row>
    <row r="5" spans="2:5" ht="13.5" customHeight="1">
      <c r="B5" s="384">
        <f>+登録フォーム!B6</f>
        <v>0</v>
      </c>
      <c r="C5" s="384"/>
      <c r="D5" s="384"/>
      <c r="E5" s="93"/>
    </row>
    <row r="6" spans="2:5">
      <c r="B6" s="382" t="s">
        <v>103</v>
      </c>
      <c r="C6" s="387">
        <f>+登録フォーム!B21</f>
        <v>0</v>
      </c>
      <c r="D6" s="387"/>
      <c r="E6" s="96"/>
    </row>
    <row r="7" spans="2:5" ht="13.5" customHeight="1">
      <c r="B7" s="382"/>
      <c r="C7" s="384">
        <f>+登録フォーム!B20</f>
        <v>0</v>
      </c>
      <c r="D7" s="384"/>
      <c r="E7" s="93"/>
    </row>
    <row r="8" spans="2:5" ht="13" customHeight="1">
      <c r="B8" s="385" t="str">
        <f>IF(登録フォーム!D29="","",登録フォーム!D29)</f>
        <v/>
      </c>
      <c r="C8" s="387" t="str">
        <f>IF(登録フォーム!B28="","",登録フォーム!B28)</f>
        <v/>
      </c>
      <c r="D8" s="387"/>
      <c r="E8" s="96"/>
    </row>
    <row r="9" spans="2:5" ht="13.5" customHeight="1">
      <c r="B9" s="386"/>
      <c r="C9" s="384" t="str">
        <f>IF(登録フォーム!B27="","",登録フォーム!B27)</f>
        <v/>
      </c>
      <c r="D9" s="384"/>
      <c r="E9" s="93"/>
    </row>
    <row r="10" spans="2:5" ht="13" customHeight="1">
      <c r="B10" s="382" t="s">
        <v>221</v>
      </c>
      <c r="C10" s="91">
        <f>+登録フォーム!B36</f>
        <v>0</v>
      </c>
      <c r="D10" s="381">
        <f>+登録フォーム!B37</f>
        <v>0</v>
      </c>
      <c r="E10" s="96"/>
    </row>
    <row r="11" spans="2:5" ht="16">
      <c r="B11" s="382"/>
      <c r="C11" s="100">
        <f>+登録フォーム!B35</f>
        <v>0</v>
      </c>
      <c r="D11" s="381"/>
      <c r="E11" s="95"/>
    </row>
    <row r="12" spans="2:5" ht="13" customHeight="1">
      <c r="B12" s="382" t="s">
        <v>222</v>
      </c>
      <c r="C12" s="91">
        <f>+登録フォーム!B40</f>
        <v>0</v>
      </c>
      <c r="D12" s="381">
        <f>+登録フォーム!B41</f>
        <v>0</v>
      </c>
      <c r="E12" s="96"/>
    </row>
    <row r="13" spans="2:5" ht="16" customHeight="1">
      <c r="B13" s="382"/>
      <c r="C13" s="100">
        <f>+登録フォーム!B39</f>
        <v>0</v>
      </c>
      <c r="D13" s="381"/>
      <c r="E13" s="95"/>
    </row>
    <row r="14" spans="2:5" ht="13" customHeight="1">
      <c r="B14" s="382" t="s">
        <v>223</v>
      </c>
      <c r="C14" s="91">
        <f>+登録フォーム!B44</f>
        <v>0</v>
      </c>
      <c r="D14" s="381">
        <f>+登録フォーム!B45</f>
        <v>0</v>
      </c>
      <c r="E14" s="96"/>
    </row>
    <row r="15" spans="2:5" ht="16" customHeight="1">
      <c r="B15" s="382"/>
      <c r="C15" s="100">
        <f>+登録フォーム!B43</f>
        <v>0</v>
      </c>
      <c r="D15" s="381"/>
      <c r="E15" s="95"/>
    </row>
    <row r="16" spans="2:5" ht="13" customHeight="1">
      <c r="B16" s="382" t="s">
        <v>224</v>
      </c>
      <c r="C16" s="91">
        <f>+登録フォーム!B48</f>
        <v>0</v>
      </c>
      <c r="D16" s="381">
        <f>+登録フォーム!B49</f>
        <v>0</v>
      </c>
      <c r="E16" s="96"/>
    </row>
    <row r="17" spans="2:5" ht="16" customHeight="1">
      <c r="B17" s="382"/>
      <c r="C17" s="100">
        <f>+登録フォーム!B47</f>
        <v>0</v>
      </c>
      <c r="D17" s="381"/>
      <c r="E17" s="95"/>
    </row>
    <row r="18" spans="2:5" ht="13" customHeight="1">
      <c r="B18" s="382" t="s">
        <v>225</v>
      </c>
      <c r="C18" s="91">
        <f>+登録フォーム!B52</f>
        <v>0</v>
      </c>
      <c r="D18" s="381">
        <f>+登録フォーム!B53</f>
        <v>0</v>
      </c>
      <c r="E18" s="96"/>
    </row>
    <row r="19" spans="2:5" ht="16" customHeight="1">
      <c r="B19" s="382"/>
      <c r="C19" s="100">
        <f>+登録フォーム!B51</f>
        <v>0</v>
      </c>
      <c r="D19" s="381"/>
      <c r="E19" s="95"/>
    </row>
    <row r="20" spans="2:5" ht="13" customHeight="1">
      <c r="B20" s="382" t="str">
        <f>IF(登録フォーム!B55="","","選手６")</f>
        <v/>
      </c>
      <c r="C20" s="91" t="str">
        <f>IF(登録フォーム!B56="","",登録フォーム!B56)</f>
        <v/>
      </c>
      <c r="D20" s="381" t="str">
        <f>IF(登録フォーム!B57="","",登録フォーム!B57)</f>
        <v/>
      </c>
      <c r="E20" s="96"/>
    </row>
    <row r="21" spans="2:5" ht="16">
      <c r="B21" s="382"/>
      <c r="C21" s="100" t="str">
        <f>IF(登録フォーム!B55="","",登録フォーム!B55)</f>
        <v/>
      </c>
      <c r="D21" s="381"/>
      <c r="E21" s="95"/>
    </row>
    <row r="22" spans="2:5" ht="13" customHeight="1">
      <c r="B22" s="382" t="str">
        <f>IF(登録フォーム!B59="","","選手７")</f>
        <v/>
      </c>
      <c r="C22" s="91" t="str">
        <f>IF(登録フォーム!B60="","",登録フォーム!B60)</f>
        <v/>
      </c>
      <c r="D22" s="381" t="str">
        <f>IF(登録フォーム!B61="","",登録フォーム!B61)</f>
        <v/>
      </c>
      <c r="E22" s="96"/>
    </row>
    <row r="23" spans="2:5" ht="16">
      <c r="B23" s="382"/>
      <c r="C23" s="100" t="str">
        <f>IF(登録フォーム!B59="","",登録フォーム!B59)</f>
        <v/>
      </c>
      <c r="D23" s="381"/>
      <c r="E23" s="95"/>
    </row>
  </sheetData>
  <mergeCells count="24">
    <mergeCell ref="D12:D13"/>
    <mergeCell ref="B12:B13"/>
    <mergeCell ref="B22:B23"/>
    <mergeCell ref="B20:B21"/>
    <mergeCell ref="B16:B17"/>
    <mergeCell ref="D16:D17"/>
    <mergeCell ref="D18:D19"/>
    <mergeCell ref="D20:D21"/>
    <mergeCell ref="B14:B15"/>
    <mergeCell ref="B18:B19"/>
    <mergeCell ref="D22:D23"/>
    <mergeCell ref="D14:D15"/>
    <mergeCell ref="B2:D2"/>
    <mergeCell ref="B10:B11"/>
    <mergeCell ref="B3:D3"/>
    <mergeCell ref="B4:D4"/>
    <mergeCell ref="B5:D5"/>
    <mergeCell ref="B8:B9"/>
    <mergeCell ref="C6:D6"/>
    <mergeCell ref="C7:D7"/>
    <mergeCell ref="C8:D8"/>
    <mergeCell ref="C9:D9"/>
    <mergeCell ref="D10:D11"/>
    <mergeCell ref="B6:B7"/>
  </mergeCells>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79BC5-DF0B-41D0-804C-A23263CDD385}">
  <dimension ref="A1:O18"/>
  <sheetViews>
    <sheetView workbookViewId="0">
      <selection activeCell="A7" sqref="A7"/>
    </sheetView>
  </sheetViews>
  <sheetFormatPr defaultRowHeight="13"/>
  <sheetData>
    <row r="1" spans="1:15" ht="14">
      <c r="A1" s="76" t="e">
        <f>LEFT(D1,LEN(D1)-2)</f>
        <v>#VALUE!</v>
      </c>
      <c r="B1" s="77">
        <f>+登録フォーム!B5</f>
        <v>0</v>
      </c>
      <c r="C1" s="78"/>
      <c r="D1" s="77">
        <f>+登録フォーム!B6</f>
        <v>0</v>
      </c>
      <c r="E1" s="78"/>
      <c r="F1" s="79"/>
      <c r="G1" s="79"/>
      <c r="H1" s="80"/>
      <c r="I1" s="80"/>
      <c r="J1" s="80"/>
      <c r="K1" s="79"/>
      <c r="L1" s="79"/>
      <c r="M1" s="79"/>
      <c r="N1" s="79"/>
      <c r="O1" s="79"/>
    </row>
    <row r="2" spans="1:15" ht="14">
      <c r="A2" s="79"/>
      <c r="B2" s="80"/>
      <c r="C2" s="78"/>
      <c r="D2" s="77"/>
      <c r="E2" s="78"/>
      <c r="F2" s="79"/>
      <c r="G2" s="79"/>
      <c r="H2" s="80"/>
      <c r="I2" s="80"/>
      <c r="J2" s="80"/>
      <c r="K2" s="79"/>
      <c r="L2" s="79"/>
      <c r="M2" s="79"/>
      <c r="N2" s="79"/>
      <c r="O2" s="79"/>
    </row>
    <row r="3" spans="1:15" ht="14">
      <c r="A3" s="81" t="s">
        <v>193</v>
      </c>
      <c r="B3" s="77" t="s">
        <v>194</v>
      </c>
      <c r="C3" s="77" t="s">
        <v>195</v>
      </c>
      <c r="D3" s="77" t="s">
        <v>196</v>
      </c>
      <c r="E3" s="77" t="s">
        <v>197</v>
      </c>
      <c r="F3" s="77" t="s">
        <v>198</v>
      </c>
      <c r="G3" s="77" t="s">
        <v>199</v>
      </c>
      <c r="H3" s="77" t="s">
        <v>200</v>
      </c>
      <c r="I3" s="77"/>
      <c r="J3" s="79" t="s">
        <v>103</v>
      </c>
      <c r="K3" s="79" t="s">
        <v>209</v>
      </c>
      <c r="L3" s="79" t="s">
        <v>136</v>
      </c>
      <c r="M3" s="79"/>
      <c r="N3" s="79"/>
      <c r="O3" s="79"/>
    </row>
    <row r="4" spans="1:15" ht="14">
      <c r="A4" s="79" t="s">
        <v>201</v>
      </c>
      <c r="B4" s="80">
        <f>+登録フォーム!B35</f>
        <v>0</v>
      </c>
      <c r="C4" s="80">
        <f>+登録フォーム!B39</f>
        <v>0</v>
      </c>
      <c r="D4" s="80">
        <f>+登録フォーム!B43</f>
        <v>0</v>
      </c>
      <c r="E4" s="80">
        <f>+登録フォーム!B47</f>
        <v>0</v>
      </c>
      <c r="F4" s="80">
        <f>+登録フォーム!B51</f>
        <v>0</v>
      </c>
      <c r="G4" s="80">
        <f>+登録フォーム!B55</f>
        <v>0</v>
      </c>
      <c r="H4" s="80">
        <f>+登録フォーム!B59</f>
        <v>0</v>
      </c>
      <c r="I4" s="80"/>
      <c r="J4" s="80">
        <f>+登録フォーム!B20</f>
        <v>0</v>
      </c>
      <c r="K4" s="80" t="str">
        <f>IF(+登録フォーム!D29="外部指導者(コーチ)",","&amp;登録フォーム!B27,"")</f>
        <v/>
      </c>
      <c r="L4" s="80" t="str">
        <f>IF(+登録フォーム!D29="マネージャー(教員)",","&amp;登録フォーム!B27,IF(+登録フォーム!D29="マネージャー(生徒)",","&amp;登録フォーム!B27,""))</f>
        <v/>
      </c>
      <c r="M4" s="79"/>
      <c r="N4" s="79"/>
      <c r="O4" s="79"/>
    </row>
    <row r="5" spans="1:15" ht="14">
      <c r="A5" s="79" t="s">
        <v>202</v>
      </c>
      <c r="B5" s="80">
        <f>+登録フォーム!B36</f>
        <v>0</v>
      </c>
      <c r="C5" s="80">
        <f>+登録フォーム!B40</f>
        <v>0</v>
      </c>
      <c r="D5" s="80">
        <f>+登録フォーム!B44</f>
        <v>0</v>
      </c>
      <c r="E5" s="80">
        <f>+登録フォーム!B48</f>
        <v>0</v>
      </c>
      <c r="F5" s="80">
        <f>+登録フォーム!B52</f>
        <v>0</v>
      </c>
      <c r="G5" s="80">
        <f>+登録フォーム!B56</f>
        <v>0</v>
      </c>
      <c r="H5" s="80">
        <f>+登録フォーム!B60</f>
        <v>0</v>
      </c>
      <c r="I5" s="80"/>
      <c r="J5" s="80">
        <f>+登録フォーム!B21</f>
        <v>0</v>
      </c>
      <c r="K5" s="80" t="str">
        <f>IF(K4="","",","&amp;登録フォーム!B28)</f>
        <v/>
      </c>
      <c r="L5" s="80" t="str">
        <f>IF(L4="","",","&amp;登録フォーム!B28)</f>
        <v/>
      </c>
      <c r="M5" s="79"/>
      <c r="N5" s="79"/>
      <c r="O5" s="79"/>
    </row>
    <row r="6" spans="1:15" ht="14">
      <c r="A6" s="79"/>
      <c r="B6" s="80"/>
      <c r="C6" s="80"/>
      <c r="D6" s="80"/>
      <c r="E6" s="80"/>
      <c r="F6" s="80"/>
      <c r="G6" s="80"/>
      <c r="H6" s="80"/>
      <c r="I6" s="80"/>
      <c r="J6" s="80"/>
      <c r="K6" s="79"/>
      <c r="L6" s="79"/>
      <c r="M6" s="79"/>
      <c r="N6" s="79"/>
      <c r="O6" s="79"/>
    </row>
    <row r="7" spans="1:15" ht="14">
      <c r="A7" s="82" t="e">
        <f>IF(登録フォーム!B4="男子","BT",IF(登録フォーム!B4="女子","GT",""))&amp;","&amp;$A$1&amp;",-1,"</f>
        <v>#VALUE!</v>
      </c>
      <c r="B7" s="83"/>
      <c r="C7" s="83"/>
      <c r="D7" s="83"/>
      <c r="E7" s="83"/>
      <c r="F7" s="83"/>
      <c r="G7" s="84"/>
      <c r="H7" s="84"/>
      <c r="I7" s="84"/>
      <c r="J7" s="84"/>
      <c r="K7" s="84"/>
      <c r="L7" s="84"/>
      <c r="M7" s="84"/>
      <c r="N7" s="84"/>
      <c r="O7" s="84"/>
    </row>
    <row r="8" spans="1:15" ht="14">
      <c r="A8" s="79"/>
      <c r="B8" s="80"/>
      <c r="C8" s="80"/>
      <c r="D8" s="80"/>
      <c r="E8" s="80"/>
      <c r="F8" s="80"/>
      <c r="G8" s="80"/>
      <c r="H8" s="80"/>
      <c r="I8" s="80"/>
      <c r="J8" s="80"/>
      <c r="K8" s="79"/>
      <c r="L8" s="79"/>
      <c r="M8" s="79"/>
      <c r="N8" s="79"/>
      <c r="O8" s="79"/>
    </row>
    <row r="9" spans="1:15" ht="14">
      <c r="A9" s="82" t="e">
        <f>A3&amp;","&amp;$A$1&amp;"（"&amp;B1&amp;"）"</f>
        <v>#VALUE!</v>
      </c>
      <c r="B9" s="83"/>
      <c r="C9" s="83"/>
      <c r="D9" s="83"/>
      <c r="E9" s="83"/>
      <c r="F9" s="83"/>
      <c r="G9" s="84"/>
      <c r="H9" s="84"/>
      <c r="I9" s="84"/>
      <c r="J9" s="84"/>
      <c r="K9" s="84"/>
      <c r="L9" s="84"/>
      <c r="M9" s="84"/>
      <c r="N9" s="84"/>
      <c r="O9" s="84"/>
    </row>
    <row r="10" spans="1:15" ht="14">
      <c r="A10" s="82" t="str">
        <f>+"監督,"&amp;J4</f>
        <v>監督,0</v>
      </c>
      <c r="B10" s="83"/>
      <c r="C10" s="83"/>
      <c r="D10" s="83"/>
      <c r="E10" s="83"/>
      <c r="F10" s="83"/>
      <c r="G10" s="84"/>
      <c r="H10" s="84"/>
      <c r="I10" s="84"/>
      <c r="J10" s="84"/>
      <c r="K10" s="84"/>
      <c r="L10" s="84"/>
      <c r="M10" s="84"/>
      <c r="N10" s="84"/>
      <c r="O10" s="84"/>
    </row>
    <row r="11" spans="1:15" ht="14">
      <c r="A11" s="82" t="str">
        <f>+"ふりがな,"&amp;J5</f>
        <v>ふりがな,0</v>
      </c>
      <c r="B11" s="83"/>
      <c r="C11" s="83"/>
      <c r="D11" s="83"/>
      <c r="E11" s="83"/>
      <c r="F11" s="83"/>
      <c r="G11" s="84"/>
      <c r="H11" s="84"/>
      <c r="I11" s="84"/>
      <c r="J11" s="84"/>
      <c r="K11" s="84"/>
      <c r="L11" s="84"/>
      <c r="M11" s="84"/>
      <c r="N11" s="84"/>
      <c r="O11" s="84"/>
    </row>
    <row r="12" spans="1:15" ht="14">
      <c r="A12" s="82" t="str">
        <f>+"コーチ"&amp;K4</f>
        <v>コーチ</v>
      </c>
      <c r="B12" s="83"/>
      <c r="C12" s="83"/>
      <c r="D12" s="83"/>
      <c r="E12" s="83"/>
      <c r="F12" s="83"/>
      <c r="G12" s="84"/>
      <c r="H12" s="84"/>
      <c r="I12" s="84"/>
      <c r="J12" s="84"/>
      <c r="K12" s="84"/>
      <c r="L12" s="84"/>
      <c r="M12" s="84"/>
      <c r="N12" s="84"/>
      <c r="O12" s="84"/>
    </row>
    <row r="13" spans="1:15" ht="14">
      <c r="A13" s="82" t="str">
        <f>+"ふりがな"&amp;K5</f>
        <v>ふりがな</v>
      </c>
      <c r="B13" s="83"/>
      <c r="C13" s="83"/>
      <c r="D13" s="83"/>
      <c r="E13" s="83"/>
      <c r="F13" s="83"/>
      <c r="G13" s="84"/>
      <c r="H13" s="84"/>
      <c r="I13" s="84"/>
      <c r="J13" s="84"/>
      <c r="K13" s="84"/>
      <c r="L13" s="84"/>
      <c r="M13" s="84"/>
      <c r="N13" s="84"/>
      <c r="O13" s="84"/>
    </row>
    <row r="14" spans="1:15" ht="14">
      <c r="A14" s="82" t="str">
        <f>+"マネージャー"&amp;L4</f>
        <v>マネージャー</v>
      </c>
      <c r="B14" s="83"/>
      <c r="C14" s="83"/>
      <c r="D14" s="83"/>
      <c r="E14" s="83"/>
      <c r="F14" s="83"/>
      <c r="G14" s="84"/>
      <c r="H14" s="84"/>
      <c r="I14" s="84"/>
      <c r="J14" s="84"/>
      <c r="K14" s="84"/>
      <c r="L14" s="84"/>
      <c r="M14" s="84"/>
      <c r="N14" s="84"/>
      <c r="O14" s="84"/>
    </row>
    <row r="15" spans="1:15" ht="14">
      <c r="A15" s="82" t="str">
        <f>+"ふりがな"&amp;L5</f>
        <v>ふりがな</v>
      </c>
      <c r="B15" s="83"/>
      <c r="C15" s="83"/>
      <c r="D15" s="83"/>
      <c r="E15" s="83"/>
      <c r="F15" s="83"/>
      <c r="G15" s="84"/>
      <c r="H15" s="84"/>
      <c r="I15" s="84"/>
      <c r="J15" s="84"/>
      <c r="K15" s="84"/>
      <c r="L15" s="84"/>
      <c r="M15" s="84"/>
      <c r="N15" s="84"/>
      <c r="O15" s="84"/>
    </row>
    <row r="16" spans="1:15" ht="14">
      <c r="A16" s="82" t="str">
        <f>+A4&amp;","&amp;B4&amp;","&amp;C4&amp;","&amp;D4&amp;","&amp;E4&amp;","&amp;F4&amp;","&amp;G4&amp;","&amp;H4</f>
        <v>選手,0,0,0,0,0,0,0</v>
      </c>
      <c r="B16" s="83"/>
      <c r="C16" s="83"/>
      <c r="D16" s="83"/>
      <c r="E16" s="83"/>
      <c r="F16" s="83"/>
      <c r="G16" s="84"/>
      <c r="H16" s="84"/>
      <c r="I16" s="84"/>
      <c r="J16" s="84"/>
      <c r="K16" s="84"/>
      <c r="L16" s="84"/>
      <c r="M16" s="84"/>
      <c r="N16" s="84"/>
      <c r="O16" s="84"/>
    </row>
    <row r="17" spans="1:15" ht="14">
      <c r="A17" s="82" t="str">
        <f>+A5&amp;","&amp;B5&amp;","&amp;C5&amp;","&amp;D5&amp;","&amp;E5&amp;","&amp;F5&amp;","&amp;G5&amp;","&amp;H5</f>
        <v>ふりがな,0,0,0,0,0,0,0</v>
      </c>
      <c r="B17" s="83"/>
      <c r="C17" s="83"/>
      <c r="D17" s="83"/>
      <c r="E17" s="83"/>
      <c r="F17" s="83"/>
      <c r="G17" s="84"/>
      <c r="H17" s="84"/>
      <c r="I17" s="84"/>
      <c r="J17" s="84"/>
      <c r="K17" s="84"/>
      <c r="L17" s="84"/>
      <c r="M17" s="84"/>
      <c r="N17" s="84"/>
      <c r="O17" s="84"/>
    </row>
    <row r="18" spans="1:15" ht="14">
      <c r="A18" s="79"/>
      <c r="B18" s="80"/>
      <c r="C18" s="80"/>
      <c r="D18" s="80"/>
      <c r="E18" s="80"/>
      <c r="F18" s="80"/>
      <c r="G18" s="80"/>
      <c r="H18" s="80"/>
      <c r="I18" s="80"/>
      <c r="J18" s="80"/>
      <c r="K18" s="79"/>
      <c r="L18" s="79"/>
      <c r="M18" s="79"/>
      <c r="N18" s="79"/>
      <c r="O18" s="79"/>
    </row>
  </sheetData>
  <phoneticPr fontId="5"/>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913AC-CBD1-41B5-BD27-CD351945ADC0}">
  <dimension ref="A1:H32"/>
  <sheetViews>
    <sheetView topLeftCell="A16" zoomScale="115" zoomScaleNormal="115" workbookViewId="0">
      <selection activeCell="A5" sqref="A5:G12"/>
    </sheetView>
  </sheetViews>
  <sheetFormatPr defaultRowHeight="13"/>
  <cols>
    <col min="2" max="2" width="9.26953125" bestFit="1" customWidth="1"/>
    <col min="3" max="3" width="20.08984375" bestFit="1" customWidth="1"/>
    <col min="4" max="4" width="5.26953125" bestFit="1" customWidth="1"/>
    <col min="5" max="5" width="24.36328125" bestFit="1" customWidth="1"/>
    <col min="6" max="6" width="10.7265625" bestFit="1" customWidth="1"/>
    <col min="7" max="7" width="15.7265625" bestFit="1" customWidth="1"/>
  </cols>
  <sheetData>
    <row r="1" spans="1:8">
      <c r="A1">
        <f>+登録フォーム!B6</f>
        <v>0</v>
      </c>
    </row>
    <row r="3" spans="1:8">
      <c r="A3" t="s">
        <v>212</v>
      </c>
    </row>
    <row r="4" spans="1:8">
      <c r="A4" s="69" t="s">
        <v>213</v>
      </c>
      <c r="B4" s="69" t="s">
        <v>214</v>
      </c>
      <c r="C4" s="69" t="s">
        <v>215</v>
      </c>
      <c r="D4" s="69" t="s">
        <v>216</v>
      </c>
      <c r="E4" s="69" t="s">
        <v>116</v>
      </c>
      <c r="F4" s="69" t="s">
        <v>217</v>
      </c>
      <c r="G4" s="69" t="s">
        <v>176</v>
      </c>
      <c r="H4" s="69"/>
    </row>
    <row r="5" spans="1:8">
      <c r="A5" s="388" t="str">
        <f>IF(登録フォーム!K39=1,"１位",IF(登録フォーム!K39=2,"２位",IF(登録フォーム!K39=3,"３位",IF(登録フォーム!K39=4,"３位",IF(登録フォーム!K39=5,"５位",IF(登録フォーム!K39=6,"５位",""))))))</f>
        <v/>
      </c>
      <c r="B5" s="388">
        <f>+登録フォーム!B5</f>
        <v>0</v>
      </c>
      <c r="C5" s="91">
        <f>+登録フォーム!K37</f>
        <v>0</v>
      </c>
      <c r="D5" s="389" t="str">
        <f>IF(登録フォーム!K38=1,"１",IF(登録フォーム!K38=2,"２",IF(登録フォーム!K38=3,"３","")))</f>
        <v/>
      </c>
      <c r="E5" s="92">
        <f>+登録フォーム!B7</f>
        <v>0</v>
      </c>
      <c r="F5" s="92" t="str">
        <f>+登録フォーム!K20</f>
        <v/>
      </c>
      <c r="G5" s="92" t="str">
        <f>IF(登録フォーム!K28="","",登録フォーム!K28)</f>
        <v/>
      </c>
      <c r="H5" s="69"/>
    </row>
    <row r="6" spans="1:8" ht="14.5">
      <c r="A6" s="388"/>
      <c r="B6" s="388"/>
      <c r="C6" s="89">
        <f>+登録フォーム!K36</f>
        <v>0</v>
      </c>
      <c r="D6" s="389"/>
      <c r="E6" s="90">
        <f>+登録フォーム!B6</f>
        <v>0</v>
      </c>
      <c r="F6" s="90" t="str">
        <f>+登録フォーム!K19</f>
        <v/>
      </c>
      <c r="G6" s="90" t="str">
        <f>IF(登録フォーム!K27="","",登録フォーム!K27)</f>
        <v/>
      </c>
      <c r="H6" s="69"/>
    </row>
    <row r="7" spans="1:8">
      <c r="A7" s="388" t="str">
        <f>IF(登録フォーム!K44=1,"１位",IF(登録フォーム!K44=2,"２位",IF(登録フォーム!K44=3,"３位",IF(登録フォーム!K44=4,"３位",IF(登録フォーム!K44=5,"５位",IF(登録フォーム!K44=6,"５位",""))))))</f>
        <v/>
      </c>
      <c r="B7" s="388">
        <f>+登録フォーム!B5</f>
        <v>0</v>
      </c>
      <c r="C7" s="91">
        <f>+登録フォーム!K42</f>
        <v>0</v>
      </c>
      <c r="D7" s="389" t="str">
        <f>IF(登録フォーム!K43=1,"１",IF(登録フォーム!K43=2,"２",IF(登録フォーム!K43=3,"３","")))</f>
        <v/>
      </c>
      <c r="E7" s="92">
        <f>+登録フォーム!B7</f>
        <v>0</v>
      </c>
      <c r="F7" s="92" t="str">
        <f>+登録フォーム!K20</f>
        <v/>
      </c>
      <c r="G7" s="92" t="str">
        <f>IF(登録フォーム!K28="","",登録フォーム!K28)</f>
        <v/>
      </c>
    </row>
    <row r="8" spans="1:8" ht="14.5">
      <c r="A8" s="388"/>
      <c r="B8" s="388"/>
      <c r="C8" s="89">
        <f>+登録フォーム!K41</f>
        <v>0</v>
      </c>
      <c r="D8" s="389"/>
      <c r="E8" s="90">
        <f>+登録フォーム!B6</f>
        <v>0</v>
      </c>
      <c r="F8" s="90" t="str">
        <f>+登録フォーム!K19</f>
        <v/>
      </c>
      <c r="G8" s="90" t="str">
        <f>IF(登録フォーム!K27="","",登録フォーム!K27)</f>
        <v/>
      </c>
    </row>
    <row r="9" spans="1:8">
      <c r="A9" s="388" t="str">
        <f>IF(登録フォーム!K49=1,"１位",IF(登録フォーム!K49=2,"２位",IF(登録フォーム!K49=3,"３位",IF(登録フォーム!K49=4,"３位",IF(登録フォーム!K49=5,"５位",IF(登録フォーム!K49=6,"５位",""))))))</f>
        <v/>
      </c>
      <c r="B9" s="388">
        <f>+登録フォーム!B5</f>
        <v>0</v>
      </c>
      <c r="C9" s="91">
        <f>+登録フォーム!K47</f>
        <v>0</v>
      </c>
      <c r="D9" s="389" t="str">
        <f>IF(登録フォーム!K48=1,"１",IF(登録フォーム!K48=2,"２",IF(登録フォーム!K48=3,"３","")))</f>
        <v/>
      </c>
      <c r="E9" s="92">
        <f>+登録フォーム!B7</f>
        <v>0</v>
      </c>
      <c r="F9" s="92" t="str">
        <f>+登録フォーム!K20</f>
        <v/>
      </c>
      <c r="G9" s="92" t="str">
        <f>IF(登録フォーム!K28="","",登録フォーム!K28)</f>
        <v/>
      </c>
    </row>
    <row r="10" spans="1:8" ht="14.5">
      <c r="A10" s="388"/>
      <c r="B10" s="388"/>
      <c r="C10" s="89">
        <f>+登録フォーム!K46</f>
        <v>0</v>
      </c>
      <c r="D10" s="389"/>
      <c r="E10" s="90">
        <f>+登録フォーム!B6</f>
        <v>0</v>
      </c>
      <c r="F10" s="90" t="str">
        <f>+登録フォーム!K19</f>
        <v/>
      </c>
      <c r="G10" s="90" t="str">
        <f>IF(登録フォーム!K27="","",登録フォーム!K27)</f>
        <v/>
      </c>
    </row>
    <row r="11" spans="1:8">
      <c r="A11" s="388" t="str">
        <f>IF(登録フォーム!K54=1,"１位",IF(登録フォーム!K54=2,"２位",IF(登録フォーム!K54=3,"３位",IF(登録フォーム!K54=4,"３位",IF(登録フォーム!K54=5,"５位",IF(登録フォーム!K54=6,"５位",""))))))</f>
        <v/>
      </c>
      <c r="B11" s="388">
        <f>+登録フォーム!B5</f>
        <v>0</v>
      </c>
      <c r="C11" s="91">
        <f>+登録フォーム!K52</f>
        <v>0</v>
      </c>
      <c r="D11" s="389" t="str">
        <f>IF(登録フォーム!K53=1,"１",IF(登録フォーム!K53=2,"２",IF(登録フォーム!K53=3,"３","")))</f>
        <v/>
      </c>
      <c r="E11" s="92">
        <f>+登録フォーム!B7</f>
        <v>0</v>
      </c>
      <c r="F11" s="92" t="str">
        <f>+登録フォーム!K20</f>
        <v/>
      </c>
      <c r="G11" s="92" t="str">
        <f>IF(登録フォーム!K28="","",登録フォーム!K28)</f>
        <v/>
      </c>
    </row>
    <row r="12" spans="1:8" ht="14.5">
      <c r="A12" s="388"/>
      <c r="B12" s="388"/>
      <c r="C12" s="89">
        <f>+登録フォーム!K51</f>
        <v>0</v>
      </c>
      <c r="D12" s="389"/>
      <c r="E12" s="90">
        <f>+登録フォーム!B6</f>
        <v>0</v>
      </c>
      <c r="F12" s="90" t="str">
        <f>+登録フォーム!K19</f>
        <v/>
      </c>
      <c r="G12" s="90" t="str">
        <f>IF(登録フォーム!K27="","",登録フォーム!K27)</f>
        <v/>
      </c>
    </row>
    <row r="15" spans="1:8">
      <c r="A15" t="s">
        <v>218</v>
      </c>
    </row>
    <row r="16" spans="1:8">
      <c r="A16" s="69" t="s">
        <v>213</v>
      </c>
      <c r="B16" s="69" t="s">
        <v>214</v>
      </c>
      <c r="C16" s="69" t="s">
        <v>215</v>
      </c>
      <c r="D16" s="69" t="s">
        <v>216</v>
      </c>
      <c r="E16" s="69" t="s">
        <v>116</v>
      </c>
      <c r="F16" s="69" t="s">
        <v>217</v>
      </c>
      <c r="G16" s="69" t="s">
        <v>176</v>
      </c>
    </row>
    <row r="17" spans="1:7">
      <c r="A17" s="388" t="str">
        <f>IF(登録フォーム!K63=1,"１位",IF(登録フォーム!K63=2,"２位",IF(登録フォーム!K63=3,"３位",IF(登録フォーム!K63=4,"３位",IF(登録フォーム!K63=5,"５位",IF(登録フォーム!K63=6,"５位",""))))))</f>
        <v/>
      </c>
      <c r="B17" s="388">
        <f>+登録フォーム!B5</f>
        <v>0</v>
      </c>
      <c r="C17" s="91">
        <f>+登録フォーム!K58</f>
        <v>0</v>
      </c>
      <c r="D17" s="389" t="str">
        <f>IF(登録フォーム!K59=1,"１",IF(登録フォーム!K59=2,"２",IF(登録フォーム!K59=3,"３","")))</f>
        <v/>
      </c>
      <c r="E17" s="387">
        <f>+登録フォーム!B7</f>
        <v>0</v>
      </c>
      <c r="F17" s="387" t="str">
        <f>+登録フォーム!K20</f>
        <v/>
      </c>
      <c r="G17" s="387" t="str">
        <f>IF(登録フォーム!K28="","",登録フォーム!K28)</f>
        <v/>
      </c>
    </row>
    <row r="18" spans="1:7" ht="14.5">
      <c r="A18" s="388"/>
      <c r="B18" s="388"/>
      <c r="C18" s="89">
        <f>+登録フォーム!K57</f>
        <v>0</v>
      </c>
      <c r="D18" s="389"/>
      <c r="E18" s="387"/>
      <c r="F18" s="387"/>
      <c r="G18" s="387"/>
    </row>
    <row r="19" spans="1:7">
      <c r="A19" s="388"/>
      <c r="B19" s="388"/>
      <c r="C19" s="91">
        <f>+登録フォーム!K61</f>
        <v>0</v>
      </c>
      <c r="D19" s="389" t="str">
        <f>IF(登録フォーム!K62=1,"１",IF(登録フォーム!K62=2,"２",IF(登録フォーム!K62=3,"３","")))</f>
        <v/>
      </c>
      <c r="E19" s="390">
        <f>+登録フォーム!B6</f>
        <v>0</v>
      </c>
      <c r="F19" s="390" t="str">
        <f>+登録フォーム!K19</f>
        <v/>
      </c>
      <c r="G19" s="390" t="str">
        <f>IF(登録フォーム!K27="","",登録フォーム!K27)</f>
        <v/>
      </c>
    </row>
    <row r="20" spans="1:7" ht="14.5">
      <c r="A20" s="388"/>
      <c r="B20" s="388"/>
      <c r="C20" s="89">
        <f>+登録フォーム!K60</f>
        <v>0</v>
      </c>
      <c r="D20" s="389"/>
      <c r="E20" s="390"/>
      <c r="F20" s="390"/>
      <c r="G20" s="390"/>
    </row>
    <row r="21" spans="1:7">
      <c r="A21" s="388" t="str">
        <f>IF(登録フォーム!K71=1,"１位",IF(登録フォーム!K71=2,"２位",IF(登録フォーム!K71=3,"３位",IF(登録フォーム!K71=4,"３位",IF(登録フォーム!K71=5,"５位",IF(登録フォーム!K71=6,"５位",""))))))</f>
        <v/>
      </c>
      <c r="B21" s="388">
        <f>+登録フォーム!B5</f>
        <v>0</v>
      </c>
      <c r="C21" s="91">
        <f>+登録フォーム!K66</f>
        <v>0</v>
      </c>
      <c r="D21" s="389" t="str">
        <f>IF(登録フォーム!K67=1,"１",IF(登録フォーム!K67=2,"２",IF(登録フォーム!K67=3,"３","")))</f>
        <v/>
      </c>
      <c r="E21" s="387">
        <f>+登録フォーム!B7</f>
        <v>0</v>
      </c>
      <c r="F21" s="387" t="str">
        <f>+登録フォーム!K20</f>
        <v/>
      </c>
      <c r="G21" s="387" t="str">
        <f>IF(登録フォーム!K28="","",登録フォーム!K28)</f>
        <v/>
      </c>
    </row>
    <row r="22" spans="1:7" ht="14.5">
      <c r="A22" s="388"/>
      <c r="B22" s="388"/>
      <c r="C22" s="89">
        <f>+登録フォーム!K65</f>
        <v>0</v>
      </c>
      <c r="D22" s="389"/>
      <c r="E22" s="387"/>
      <c r="F22" s="387"/>
      <c r="G22" s="387"/>
    </row>
    <row r="23" spans="1:7">
      <c r="A23" s="388"/>
      <c r="B23" s="388"/>
      <c r="C23" s="91">
        <f>+登録フォーム!K69</f>
        <v>0</v>
      </c>
      <c r="D23" s="389" t="str">
        <f>IF(登録フォーム!K70=1,"１",IF(登録フォーム!K70=2,"２",IF(登録フォーム!K70=3,"３","")))</f>
        <v/>
      </c>
      <c r="E23" s="390">
        <f>+登録フォーム!B6</f>
        <v>0</v>
      </c>
      <c r="F23" s="390" t="str">
        <f>+登録フォーム!K19</f>
        <v/>
      </c>
      <c r="G23" s="390" t="str">
        <f>IF(登録フォーム!K27="","",登録フォーム!K27)</f>
        <v/>
      </c>
    </row>
    <row r="24" spans="1:7" ht="14.5">
      <c r="A24" s="388"/>
      <c r="B24" s="388"/>
      <c r="C24" s="89">
        <f>+登録フォーム!K68</f>
        <v>0</v>
      </c>
      <c r="D24" s="389"/>
      <c r="E24" s="390"/>
      <c r="F24" s="390"/>
      <c r="G24" s="390"/>
    </row>
    <row r="25" spans="1:7">
      <c r="A25" s="388" t="str">
        <f>IF(登録フォーム!K79=1,"１位",IF(登録フォーム!K79=2,"２位",IF(登録フォーム!K79=3,"３位",IF(登録フォーム!K79=4,"３位",IF(登録フォーム!K79=5,"５位",IF(登録フォーム!K79=6,"５位",""))))))</f>
        <v/>
      </c>
      <c r="B25" s="388">
        <f>+登録フォーム!B5</f>
        <v>0</v>
      </c>
      <c r="C25" s="91">
        <f>+登録フォーム!K74</f>
        <v>0</v>
      </c>
      <c r="D25" s="389" t="str">
        <f>IF(登録フォーム!K75=1,"１",IF(登録フォーム!K75=2,"２",IF(登録フォーム!K75=3,"３","")))</f>
        <v/>
      </c>
      <c r="E25" s="387">
        <f>+登録フォーム!B7</f>
        <v>0</v>
      </c>
      <c r="F25" s="387" t="str">
        <f>+登録フォーム!K20</f>
        <v/>
      </c>
      <c r="G25" s="387" t="str">
        <f>IF(登録フォーム!K28="","",登録フォーム!K28)</f>
        <v/>
      </c>
    </row>
    <row r="26" spans="1:7" ht="14.5">
      <c r="A26" s="388"/>
      <c r="B26" s="388"/>
      <c r="C26" s="89">
        <f>+登録フォーム!K73</f>
        <v>0</v>
      </c>
      <c r="D26" s="389"/>
      <c r="E26" s="387"/>
      <c r="F26" s="387"/>
      <c r="G26" s="387"/>
    </row>
    <row r="27" spans="1:7">
      <c r="A27" s="388"/>
      <c r="B27" s="388"/>
      <c r="C27" s="91">
        <f>+登録フォーム!K77</f>
        <v>0</v>
      </c>
      <c r="D27" s="389" t="str">
        <f>IF(登録フォーム!K78=1,"１",IF(登録フォーム!K78=2,"２",IF(登録フォーム!K78=3,"３","")))</f>
        <v/>
      </c>
      <c r="E27" s="390">
        <f>+登録フォーム!B6</f>
        <v>0</v>
      </c>
      <c r="F27" s="390" t="str">
        <f>+登録フォーム!K19</f>
        <v/>
      </c>
      <c r="G27" s="390" t="str">
        <f>IF(登録フォーム!K27="","",登録フォーム!K27)</f>
        <v/>
      </c>
    </row>
    <row r="28" spans="1:7" ht="14.5">
      <c r="A28" s="388"/>
      <c r="B28" s="388"/>
      <c r="C28" s="89">
        <f>+登録フォーム!K76</f>
        <v>0</v>
      </c>
      <c r="D28" s="389"/>
      <c r="E28" s="390"/>
      <c r="F28" s="390"/>
      <c r="G28" s="390"/>
    </row>
    <row r="29" spans="1:7">
      <c r="A29" s="388" t="str">
        <f>IF(登録フォーム!K87=1,"１位",IF(登録フォーム!K87=2,"２位",IF(登録フォーム!K87=3,"３位",IF(登録フォーム!K87=4,"３位",IF(登録フォーム!K87=5,"５位",IF(登録フォーム!K87=6,"５位",""))))))</f>
        <v/>
      </c>
      <c r="B29" s="388">
        <f>+登録フォーム!B5</f>
        <v>0</v>
      </c>
      <c r="C29" s="91">
        <f>+登録フォーム!K82</f>
        <v>0</v>
      </c>
      <c r="D29" s="389" t="str">
        <f>IF(登録フォーム!K83=1,"１",IF(登録フォーム!K83=2,"２",IF(登録フォーム!K83=3,"３","")))</f>
        <v/>
      </c>
      <c r="E29" s="387">
        <f>+登録フォーム!B7</f>
        <v>0</v>
      </c>
      <c r="F29" s="387" t="str">
        <f>+登録フォーム!K20</f>
        <v/>
      </c>
      <c r="G29" s="387" t="str">
        <f>IF(登録フォーム!K28="","",登録フォーム!K28)</f>
        <v/>
      </c>
    </row>
    <row r="30" spans="1:7" ht="14.5">
      <c r="A30" s="388"/>
      <c r="B30" s="388"/>
      <c r="C30" s="89">
        <f>+登録フォーム!K81</f>
        <v>0</v>
      </c>
      <c r="D30" s="389"/>
      <c r="E30" s="387"/>
      <c r="F30" s="387"/>
      <c r="G30" s="387"/>
    </row>
    <row r="31" spans="1:7">
      <c r="A31" s="388"/>
      <c r="B31" s="388"/>
      <c r="C31" s="91">
        <f>+登録フォーム!K85</f>
        <v>0</v>
      </c>
      <c r="D31" s="389" t="str">
        <f>IF(登録フォーム!K86=1,"１",IF(登録フォーム!K86=2,"２",IF(登録フォーム!K86=3,"３","")))</f>
        <v/>
      </c>
      <c r="E31" s="390">
        <f>+登録フォーム!B6</f>
        <v>0</v>
      </c>
      <c r="F31" s="390" t="str">
        <f>+登録フォーム!K19</f>
        <v/>
      </c>
      <c r="G31" s="390" t="str">
        <f>IF(登録フォーム!K27="","",登録フォーム!K27)</f>
        <v/>
      </c>
    </row>
    <row r="32" spans="1:7" ht="14.5">
      <c r="A32" s="388"/>
      <c r="B32" s="388"/>
      <c r="C32" s="89">
        <f>+登録フォーム!K84</f>
        <v>0</v>
      </c>
      <c r="D32" s="389"/>
      <c r="E32" s="390"/>
      <c r="F32" s="390"/>
      <c r="G32" s="390"/>
    </row>
  </sheetData>
  <mergeCells count="52">
    <mergeCell ref="A29:A32"/>
    <mergeCell ref="B29:B32"/>
    <mergeCell ref="D29:D30"/>
    <mergeCell ref="E29:E30"/>
    <mergeCell ref="F29:F30"/>
    <mergeCell ref="G29:G30"/>
    <mergeCell ref="D31:D32"/>
    <mergeCell ref="E31:E32"/>
    <mergeCell ref="F31:F32"/>
    <mergeCell ref="G31:G32"/>
    <mergeCell ref="A25:A28"/>
    <mergeCell ref="B25:B28"/>
    <mergeCell ref="D25:D26"/>
    <mergeCell ref="E25:E26"/>
    <mergeCell ref="F25:F26"/>
    <mergeCell ref="G25:G26"/>
    <mergeCell ref="D27:D28"/>
    <mergeCell ref="E27:E28"/>
    <mergeCell ref="F27:F28"/>
    <mergeCell ref="G27:G28"/>
    <mergeCell ref="E21:E22"/>
    <mergeCell ref="F21:F22"/>
    <mergeCell ref="G21:G22"/>
    <mergeCell ref="E23:E24"/>
    <mergeCell ref="F23:F24"/>
    <mergeCell ref="G23:G24"/>
    <mergeCell ref="E17:E18"/>
    <mergeCell ref="F17:F18"/>
    <mergeCell ref="G17:G18"/>
    <mergeCell ref="E19:E20"/>
    <mergeCell ref="F19:F20"/>
    <mergeCell ref="G19:G20"/>
    <mergeCell ref="D21:D22"/>
    <mergeCell ref="D23:D24"/>
    <mergeCell ref="A21:A24"/>
    <mergeCell ref="B21:B24"/>
    <mergeCell ref="D17:D18"/>
    <mergeCell ref="D19:D20"/>
    <mergeCell ref="A17:A20"/>
    <mergeCell ref="B17:B20"/>
    <mergeCell ref="A9:A10"/>
    <mergeCell ref="B9:B10"/>
    <mergeCell ref="D9:D10"/>
    <mergeCell ref="A11:A12"/>
    <mergeCell ref="B11:B12"/>
    <mergeCell ref="D11:D12"/>
    <mergeCell ref="A5:A6"/>
    <mergeCell ref="B5:B6"/>
    <mergeCell ref="D5:D6"/>
    <mergeCell ref="A7:A8"/>
    <mergeCell ref="B7:B8"/>
    <mergeCell ref="D7:D8"/>
  </mergeCells>
  <phoneticPr fontId="5"/>
  <pageMargins left="0.7" right="0.7" top="0.75" bottom="0.75" header="0.3" footer="0.3"/>
  <ignoredErrors>
    <ignoredError sqref="E6:E11 F6:F12 G6:G12 E19:G3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9</vt:i4>
      </vt:variant>
    </vt:vector>
  </HeadingPairs>
  <TitlesOfParts>
    <vt:vector size="26" baseType="lpstr">
      <vt:lpstr>登録フォーム</vt:lpstr>
      <vt:lpstr>団体申込書</vt:lpstr>
      <vt:lpstr>個人申込書</vt:lpstr>
      <vt:lpstr>外部指導者確認書（団体戦用）</vt:lpstr>
      <vt:lpstr>入場許可申請書（個人戦用）</vt:lpstr>
      <vt:lpstr>トレーナースペース申込み</vt:lpstr>
      <vt:lpstr>団体（プロ）</vt:lpstr>
      <vt:lpstr>団体（アサミ）</vt:lpstr>
      <vt:lpstr>個人（プロ）</vt:lpstr>
      <vt:lpstr>個人（アサミ）</vt:lpstr>
      <vt:lpstr>（男子団体）</vt:lpstr>
      <vt:lpstr>（女子団体）</vt:lpstr>
      <vt:lpstr>（個人男単）</vt:lpstr>
      <vt:lpstr>（個人女単）</vt:lpstr>
      <vt:lpstr>（個人男複）</vt:lpstr>
      <vt:lpstr>（個人女複）</vt:lpstr>
      <vt:lpstr>Sheet1</vt:lpstr>
      <vt:lpstr>トレーナースペース申込み!Print_Area</vt:lpstr>
      <vt:lpstr>'外部指導者確認書（団体戦用）'!Print_Area</vt:lpstr>
      <vt:lpstr>個人申込書!Print_Area</vt:lpstr>
      <vt:lpstr>団体申込書!Print_Area</vt:lpstr>
      <vt:lpstr>'入場許可申請書（個人戦用）'!Print_Area</vt:lpstr>
      <vt:lpstr>マネージャー</vt:lpstr>
      <vt:lpstr>引率者の身分</vt:lpstr>
      <vt:lpstr>順位</vt:lpstr>
      <vt:lpstr>都道府県名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c:creator>
  <cp:lastModifiedBy>大澤一之</cp:lastModifiedBy>
  <cp:lastPrinted>2022-07-03T11:54:24Z</cp:lastPrinted>
  <dcterms:created xsi:type="dcterms:W3CDTF">2012-01-24T12:04:45Z</dcterms:created>
  <dcterms:modified xsi:type="dcterms:W3CDTF">2022-08-03T11:39:02Z</dcterms:modified>
</cp:coreProperties>
</file>